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925" windowHeight="8955" activeTab="0"/>
  </bookViews>
  <sheets>
    <sheet name="Bracket" sheetId="1" r:id="rId1"/>
    <sheet name="Contest" sheetId="2" r:id="rId2"/>
    <sheet name="Playoffs" sheetId="3" r:id="rId3"/>
    <sheet name="Ranking" sheetId="4" r:id="rId4"/>
    <sheet name="Traits" sheetId="5" r:id="rId5"/>
    <sheet name="Aggression" sheetId="6" r:id="rId6"/>
  </sheets>
  <definedNames/>
  <calcPr fullCalcOnLoad="1"/>
</workbook>
</file>

<file path=xl/sharedStrings.xml><?xml version="1.0" encoding="utf-8"?>
<sst xmlns="http://schemas.openxmlformats.org/spreadsheetml/2006/main" count="1040" uniqueCount="337">
  <si>
    <t>Opening Round</t>
  </si>
  <si>
    <t>Game One</t>
  </si>
  <si>
    <t>Roosevelt (40)</t>
  </si>
  <si>
    <t>Mansa Musa (29)</t>
  </si>
  <si>
    <t>Willem (51)</t>
  </si>
  <si>
    <t>Justinian (25)</t>
  </si>
  <si>
    <t>Hatshepsut (20)</t>
  </si>
  <si>
    <t>Zara Yacob (52)</t>
  </si>
  <si>
    <t>Game Two</t>
  </si>
  <si>
    <t>Napoleon (33)</t>
  </si>
  <si>
    <t>Suryavarman (46)</t>
  </si>
  <si>
    <t>Peter (36)</t>
  </si>
  <si>
    <t>Ramesses (39)</t>
  </si>
  <si>
    <t>Brennus (6)</t>
  </si>
  <si>
    <t>Tokugawa (47)</t>
  </si>
  <si>
    <t>Game Three</t>
  </si>
  <si>
    <t>Game Four</t>
  </si>
  <si>
    <t>Game Five</t>
  </si>
  <si>
    <t>Game Six</t>
  </si>
  <si>
    <t>Game Seven</t>
  </si>
  <si>
    <t>Game Eight</t>
  </si>
  <si>
    <t>Playoff Round</t>
  </si>
  <si>
    <t>Championship</t>
  </si>
  <si>
    <t>Mehmed (31)</t>
  </si>
  <si>
    <t>Qin (37)</t>
  </si>
  <si>
    <t>Boudica (5)</t>
  </si>
  <si>
    <t>Alexander (1)</t>
  </si>
  <si>
    <t>Isabella (22)</t>
  </si>
  <si>
    <t>Louis (28)</t>
  </si>
  <si>
    <t>Joao (23)</t>
  </si>
  <si>
    <t>Shaka (42)</t>
  </si>
  <si>
    <t>Gilgamesh (17)</t>
  </si>
  <si>
    <t>Suleiman (45)</t>
  </si>
  <si>
    <t>Sitting Bull (43)</t>
  </si>
  <si>
    <t>Huayna Capac (21)</t>
  </si>
  <si>
    <t>Montezuma (32)</t>
  </si>
  <si>
    <t>Genghis Khan (16)</t>
  </si>
  <si>
    <t>Entries</t>
  </si>
  <si>
    <t>Total Score</t>
  </si>
  <si>
    <t>Commodore</t>
  </si>
  <si>
    <t>Mansa Musa</t>
  </si>
  <si>
    <t>Justinian</t>
  </si>
  <si>
    <t>Mardoc</t>
  </si>
  <si>
    <t>Zara Yacob</t>
  </si>
  <si>
    <t>Bobchillingworth</t>
  </si>
  <si>
    <t>von Adlercreutz</t>
  </si>
  <si>
    <t>Brian Shanahan</t>
  </si>
  <si>
    <t>Dantski</t>
  </si>
  <si>
    <t>David Corperial</t>
  </si>
  <si>
    <t>Twinkletoes</t>
  </si>
  <si>
    <t>wetbandit</t>
  </si>
  <si>
    <t>Qgqqqqq</t>
  </si>
  <si>
    <t>Ceiliazul</t>
  </si>
  <si>
    <t>Hesmyrr</t>
  </si>
  <si>
    <t>Yell0w</t>
  </si>
  <si>
    <t>Sian</t>
  </si>
  <si>
    <t>Nakor</t>
  </si>
  <si>
    <t>Ichabod</t>
  </si>
  <si>
    <t>Cyneheard</t>
  </si>
  <si>
    <t>Gazglum</t>
  </si>
  <si>
    <t>pindicator</t>
  </si>
  <si>
    <t>Hashoosh</t>
  </si>
  <si>
    <t>Actual</t>
  </si>
  <si>
    <t>Sareln</t>
  </si>
  <si>
    <t>Tyrmith</t>
  </si>
  <si>
    <t>slowcheetah</t>
  </si>
  <si>
    <t>Becko</t>
  </si>
  <si>
    <t>Washington (50)</t>
  </si>
  <si>
    <t>Ragnar (38)</t>
  </si>
  <si>
    <t>Lincoln (27)</t>
  </si>
  <si>
    <t>Kublai Khan (26)</t>
  </si>
  <si>
    <t>Hammurabi (18)</t>
  </si>
  <si>
    <t>Augustus (3)</t>
  </si>
  <si>
    <t>Suryavarman</t>
  </si>
  <si>
    <t>Boudica</t>
  </si>
  <si>
    <t>Huayna Capac</t>
  </si>
  <si>
    <t>Brennus</t>
  </si>
  <si>
    <t>Alexander</t>
  </si>
  <si>
    <t>Suleiman</t>
  </si>
  <si>
    <t>Wildcard Game</t>
  </si>
  <si>
    <t>Peter</t>
  </si>
  <si>
    <t>Qin</t>
  </si>
  <si>
    <t>Genghis Khan</t>
  </si>
  <si>
    <t>Washington</t>
  </si>
  <si>
    <t>Lincoln</t>
  </si>
  <si>
    <t>Augustus</t>
  </si>
  <si>
    <t>Pericles (35)</t>
  </si>
  <si>
    <t>Darius (11)</t>
  </si>
  <si>
    <t>Pacal (34)</t>
  </si>
  <si>
    <t>Frederick (14)</t>
  </si>
  <si>
    <t>Julius Caesar (24)</t>
  </si>
  <si>
    <t>Elizabeth (13)</t>
  </si>
  <si>
    <t>De Gaulle (12)</t>
  </si>
  <si>
    <t>dazedroyalty</t>
  </si>
  <si>
    <t>Jkaen</t>
  </si>
  <si>
    <t>regoarrarr</t>
  </si>
  <si>
    <t>tiredkitten</t>
  </si>
  <si>
    <t>antisocialmunky</t>
  </si>
  <si>
    <t>Dhalphir</t>
  </si>
  <si>
    <t>Azoth</t>
  </si>
  <si>
    <t>Azza</t>
  </si>
  <si>
    <t>Amelia</t>
  </si>
  <si>
    <t>Katon</t>
  </si>
  <si>
    <t>Jowy</t>
  </si>
  <si>
    <t>Molach</t>
  </si>
  <si>
    <t>Lord Parkin</t>
  </si>
  <si>
    <t>Jabah</t>
  </si>
  <si>
    <t>Pericles</t>
  </si>
  <si>
    <t>Elizabeth</t>
  </si>
  <si>
    <t>Frederick</t>
  </si>
  <si>
    <t>Charlemagne (8)</t>
  </si>
  <si>
    <t>Gandhi (15)</t>
  </si>
  <si>
    <t>Saladin (41)</t>
  </si>
  <si>
    <t>Catherine (7)</t>
  </si>
  <si>
    <t>Stalin (44)</t>
  </si>
  <si>
    <t>Victoria (48)</t>
  </si>
  <si>
    <t>Asoka (2)</t>
  </si>
  <si>
    <t>Bismarck (4)</t>
  </si>
  <si>
    <t>Churchill (9)</t>
  </si>
  <si>
    <t>Cyrus (10)</t>
  </si>
  <si>
    <t>Hannibal (19)</t>
  </si>
  <si>
    <t>Mao Zedong (30)</t>
  </si>
  <si>
    <t>Wang Kong (49)</t>
  </si>
  <si>
    <t>Gavagai</t>
  </si>
  <si>
    <t>superjm</t>
  </si>
  <si>
    <t>TheHumanHydra</t>
  </si>
  <si>
    <t>Merovech</t>
  </si>
  <si>
    <t>Square Leg</t>
  </si>
  <si>
    <t>MaxPower</t>
  </si>
  <si>
    <t>Ituralde</t>
  </si>
  <si>
    <t>flugauto</t>
  </si>
  <si>
    <t>Boldly Going No.</t>
  </si>
  <si>
    <t>Catherine</t>
  </si>
  <si>
    <t>Stalin</t>
  </si>
  <si>
    <t>Darius</t>
  </si>
  <si>
    <t>Dp101</t>
  </si>
  <si>
    <t>BaII</t>
  </si>
  <si>
    <t>Kuro</t>
  </si>
  <si>
    <t>TheSunIsDark</t>
  </si>
  <si>
    <t>Asoka</t>
  </si>
  <si>
    <t>Mao Zedong</t>
  </si>
  <si>
    <t>Cyrus</t>
  </si>
  <si>
    <t>RiverBabble</t>
  </si>
  <si>
    <t>thestick</t>
  </si>
  <si>
    <t>Refsteel</t>
  </si>
  <si>
    <t>Gawdzak</t>
  </si>
  <si>
    <t>haphazard</t>
  </si>
  <si>
    <t>Winner</t>
  </si>
  <si>
    <t>Runner Up</t>
  </si>
  <si>
    <t>Finalist</t>
  </si>
  <si>
    <t xml:space="preserve">Finalist </t>
  </si>
  <si>
    <t>50 points</t>
  </si>
  <si>
    <t>25 points</t>
  </si>
  <si>
    <t>10 points</t>
  </si>
  <si>
    <t>Wildcard</t>
  </si>
  <si>
    <t>Playoff One</t>
  </si>
  <si>
    <t>darrelljs</t>
  </si>
  <si>
    <t>Turn 319</t>
  </si>
  <si>
    <t>timmy827</t>
  </si>
  <si>
    <t>Turn 328</t>
  </si>
  <si>
    <t>39 entries</t>
  </si>
  <si>
    <t>4 / 39 (10%)</t>
  </si>
  <si>
    <t>24 / 39 (62%)</t>
  </si>
  <si>
    <t>18 / 39 (46%)</t>
  </si>
  <si>
    <t>32 / 39 (82%)</t>
  </si>
  <si>
    <t>Playoff Two</t>
  </si>
  <si>
    <t>Turn 292</t>
  </si>
  <si>
    <t>Turn 290</t>
  </si>
  <si>
    <t>5 / 39 (13%)</t>
  </si>
  <si>
    <t>26 / 39 (67%)</t>
  </si>
  <si>
    <t>Ranking</t>
  </si>
  <si>
    <t>Leader</t>
  </si>
  <si>
    <t>Result</t>
  </si>
  <si>
    <t>Date / Score</t>
  </si>
  <si>
    <t>Trait 1</t>
  </si>
  <si>
    <t>Trait 2</t>
  </si>
  <si>
    <t>Louis</t>
  </si>
  <si>
    <t>Eliminated</t>
  </si>
  <si>
    <t>Turn 124</t>
  </si>
  <si>
    <t>Civilization</t>
  </si>
  <si>
    <t>France</t>
  </si>
  <si>
    <t>Creative</t>
  </si>
  <si>
    <t>Industrious</t>
  </si>
  <si>
    <t>Ramesses</t>
  </si>
  <si>
    <t>Turn 132</t>
  </si>
  <si>
    <t>Egypt</t>
  </si>
  <si>
    <t>Spiritual</t>
  </si>
  <si>
    <t>De Gaulle</t>
  </si>
  <si>
    <t>Turn 134</t>
  </si>
  <si>
    <t>Charismatic</t>
  </si>
  <si>
    <t>Willem</t>
  </si>
  <si>
    <t>Turn 135</t>
  </si>
  <si>
    <t>Netherlands</t>
  </si>
  <si>
    <t>Financial</t>
  </si>
  <si>
    <t>Gandhi</t>
  </si>
  <si>
    <t>Turn 149</t>
  </si>
  <si>
    <t>India</t>
  </si>
  <si>
    <t>Philosophical</t>
  </si>
  <si>
    <t>Roosevelt</t>
  </si>
  <si>
    <t>Turn 150</t>
  </si>
  <si>
    <t>America</t>
  </si>
  <si>
    <t>Organized</t>
  </si>
  <si>
    <t>Sitting Bull</t>
  </si>
  <si>
    <t>Turn 153</t>
  </si>
  <si>
    <t>Native Americans</t>
  </si>
  <si>
    <t>Protective</t>
  </si>
  <si>
    <t>Tokugawa</t>
  </si>
  <si>
    <t>Turn 157</t>
  </si>
  <si>
    <t>Japan</t>
  </si>
  <si>
    <t xml:space="preserve">Aggressive </t>
  </si>
  <si>
    <t>Hammurabi</t>
  </si>
  <si>
    <t>Turn 166</t>
  </si>
  <si>
    <t>Babylon</t>
  </si>
  <si>
    <t>Ragnar</t>
  </si>
  <si>
    <t>Turn 169</t>
  </si>
  <si>
    <t>Vikings</t>
  </si>
  <si>
    <t>Aggressive</t>
  </si>
  <si>
    <t>Montezuma</t>
  </si>
  <si>
    <t>Turn 193</t>
  </si>
  <si>
    <t>Aztecs</t>
  </si>
  <si>
    <t>Isabella</t>
  </si>
  <si>
    <t>Turn 200</t>
  </si>
  <si>
    <t>Spain</t>
  </si>
  <si>
    <t>Expansive</t>
  </si>
  <si>
    <t>Hatshepsut</t>
  </si>
  <si>
    <t>Turn 207</t>
  </si>
  <si>
    <t>Churchill</t>
  </si>
  <si>
    <t>Turn 208</t>
  </si>
  <si>
    <t>England</t>
  </si>
  <si>
    <t>Julius Caesar</t>
  </si>
  <si>
    <t>Turn 215</t>
  </si>
  <si>
    <t>Rome</t>
  </si>
  <si>
    <t>Imperialistic</t>
  </si>
  <si>
    <t>Charlemagne</t>
  </si>
  <si>
    <t>Turn 228</t>
  </si>
  <si>
    <t>Holy Rome</t>
  </si>
  <si>
    <t>Gilgamesh</t>
  </si>
  <si>
    <t>Turn 257</t>
  </si>
  <si>
    <t>Sumeria</t>
  </si>
  <si>
    <t>Joao</t>
  </si>
  <si>
    <t>Portugal</t>
  </si>
  <si>
    <t>Pacal</t>
  </si>
  <si>
    <t>Turn 259</t>
  </si>
  <si>
    <t>Mayans</t>
  </si>
  <si>
    <t>Kublai Khan</t>
  </si>
  <si>
    <t>Turn 230</t>
  </si>
  <si>
    <t>Mongolia</t>
  </si>
  <si>
    <t>Napoleon</t>
  </si>
  <si>
    <t>Turn 270</t>
  </si>
  <si>
    <t>Shaka</t>
  </si>
  <si>
    <t>Turn 279</t>
  </si>
  <si>
    <t>Zulus</t>
  </si>
  <si>
    <t>Bismarck</t>
  </si>
  <si>
    <t>Germany</t>
  </si>
  <si>
    <t>Saladin</t>
  </si>
  <si>
    <t>Turn 295</t>
  </si>
  <si>
    <t>Arabia</t>
  </si>
  <si>
    <t>Mehmed</t>
  </si>
  <si>
    <t>Ottomans</t>
  </si>
  <si>
    <t>Victoria</t>
  </si>
  <si>
    <t>Hannibal</t>
  </si>
  <si>
    <t>Turn 343</t>
  </si>
  <si>
    <t>Carthage</t>
  </si>
  <si>
    <t>Wang Kon</t>
  </si>
  <si>
    <t>Turn 405</t>
  </si>
  <si>
    <t>Korea</t>
  </si>
  <si>
    <t>Wildcard Round</t>
  </si>
  <si>
    <t>Did Not Advance</t>
  </si>
  <si>
    <t>Turn 293</t>
  </si>
  <si>
    <t>Turn 263</t>
  </si>
  <si>
    <t>1867 points</t>
  </si>
  <si>
    <t>1814 points</t>
  </si>
  <si>
    <t>3737 points</t>
  </si>
  <si>
    <t>Russia</t>
  </si>
  <si>
    <t>Persia</t>
  </si>
  <si>
    <t>Turn 106</t>
  </si>
  <si>
    <t>Turn 131</t>
  </si>
  <si>
    <t>Turn 182</t>
  </si>
  <si>
    <t>Turn 191</t>
  </si>
  <si>
    <t>Greece</t>
  </si>
  <si>
    <t>Turn 196</t>
  </si>
  <si>
    <t>Turn 217</t>
  </si>
  <si>
    <t>Celts</t>
  </si>
  <si>
    <t>China</t>
  </si>
  <si>
    <t>Qin Shi Huang</t>
  </si>
  <si>
    <t>Turn 294</t>
  </si>
  <si>
    <t>Incas</t>
  </si>
  <si>
    <t>1557 points</t>
  </si>
  <si>
    <t>3139 points</t>
  </si>
  <si>
    <t>3304 points</t>
  </si>
  <si>
    <t>Peace Weight</t>
  </si>
  <si>
    <t>Aggression Rating</t>
  </si>
  <si>
    <t>Playoff Three</t>
  </si>
  <si>
    <t>Turn 163</t>
  </si>
  <si>
    <t>Turn 178</t>
  </si>
  <si>
    <t>Mali</t>
  </si>
  <si>
    <t>Turn 256</t>
  </si>
  <si>
    <t>Turn 271</t>
  </si>
  <si>
    <t>Khmer</t>
  </si>
  <si>
    <t>6905 points</t>
  </si>
  <si>
    <t>Ethiopia</t>
  </si>
  <si>
    <t>5677 points</t>
  </si>
  <si>
    <t>Byzantium</t>
  </si>
  <si>
    <t>Declare at Pleased?</t>
  </si>
  <si>
    <t>0 / 39 (0%)</t>
  </si>
  <si>
    <t>6 / 39 (15%)</t>
  </si>
  <si>
    <t>Kills</t>
  </si>
  <si>
    <t>Yes</t>
  </si>
  <si>
    <t>No</t>
  </si>
  <si>
    <t>Leader 1</t>
  </si>
  <si>
    <t>Leader 2</t>
  </si>
  <si>
    <t>Leader 3</t>
  </si>
  <si>
    <t>Leader 4</t>
  </si>
  <si>
    <t>Leader 5</t>
  </si>
  <si>
    <t>Leader 6</t>
  </si>
  <si>
    <t>Leader 7</t>
  </si>
  <si>
    <t>Leader 8</t>
  </si>
  <si>
    <t>Leader 9</t>
  </si>
  <si>
    <t>Leader 10</t>
  </si>
  <si>
    <t>Total</t>
  </si>
  <si>
    <t>(lower is better)</t>
  </si>
  <si>
    <t xml:space="preserve">these traits have been normalized to the others by multiplying their score by 10/9 (11%). </t>
  </si>
  <si>
    <t>* Because there are no leaders with Creative/Charismatic or Industrious/Philosophical or Organized/Protective pairings,</t>
  </si>
  <si>
    <t>0*</t>
  </si>
  <si>
    <t>Standard</t>
  </si>
  <si>
    <t>Playoff Contest</t>
  </si>
  <si>
    <t>58 total entries</t>
  </si>
  <si>
    <t>Standard + Playoffs</t>
  </si>
  <si>
    <t>Per Game</t>
  </si>
  <si>
    <t>(minimum 6 entries)</t>
  </si>
  <si>
    <t>Best Five</t>
  </si>
  <si>
    <t>1st place</t>
  </si>
  <si>
    <t>2nd place</t>
  </si>
  <si>
    <t>3rd place</t>
  </si>
  <si>
    <t>4th-5th place</t>
  </si>
  <si>
    <t>6th-7th place</t>
  </si>
  <si>
    <t>Bismark (4)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</si>
</sst>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Aggression Rating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Ranking!$A$4:$A$58</c:f>
              <c:strCache>
                <c:ptCount val="55"/>
                <c:pt idx="0">
                  <c:v>52</c:v>
                </c:pt>
                <c:pt idx="1">
                  <c:v>51</c:v>
                </c:pt>
                <c:pt idx="2">
                  <c:v>50</c:v>
                </c:pt>
                <c:pt idx="3">
                  <c:v>49</c:v>
                </c:pt>
                <c:pt idx="4">
                  <c:v>48</c:v>
                </c:pt>
                <c:pt idx="5">
                  <c:v>47</c:v>
                </c:pt>
                <c:pt idx="6">
                  <c:v>46</c:v>
                </c:pt>
                <c:pt idx="7">
                  <c:v>45</c:v>
                </c:pt>
                <c:pt idx="8">
                  <c:v>44</c:v>
                </c:pt>
                <c:pt idx="9">
                  <c:v>43</c:v>
                </c:pt>
                <c:pt idx="10">
                  <c:v>42</c:v>
                </c:pt>
                <c:pt idx="11">
                  <c:v>41</c:v>
                </c:pt>
                <c:pt idx="12">
                  <c:v>40</c:v>
                </c:pt>
                <c:pt idx="13">
                  <c:v>39</c:v>
                </c:pt>
                <c:pt idx="14">
                  <c:v>38</c:v>
                </c:pt>
                <c:pt idx="15">
                  <c:v>37</c:v>
                </c:pt>
                <c:pt idx="16">
                  <c:v>36</c:v>
                </c:pt>
                <c:pt idx="17">
                  <c:v>34</c:v>
                </c:pt>
                <c:pt idx="18">
                  <c:v>34</c:v>
                </c:pt>
                <c:pt idx="19">
                  <c:v>33</c:v>
                </c:pt>
                <c:pt idx="20">
                  <c:v>32</c:v>
                </c:pt>
                <c:pt idx="21">
                  <c:v>31</c:v>
                </c:pt>
                <c:pt idx="22">
                  <c:v>30</c:v>
                </c:pt>
                <c:pt idx="23">
                  <c:v>29</c:v>
                </c:pt>
                <c:pt idx="24">
                  <c:v>28</c:v>
                </c:pt>
                <c:pt idx="25">
                  <c:v>27</c:v>
                </c:pt>
                <c:pt idx="26">
                  <c:v>26</c:v>
                </c:pt>
                <c:pt idx="27">
                  <c:v>25</c:v>
                </c:pt>
                <c:pt idx="28">
                  <c:v>Wildcard Round</c:v>
                </c:pt>
                <c:pt idx="29">
                  <c:v>24</c:v>
                </c:pt>
                <c:pt idx="30">
                  <c:v>23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19</c:v>
                </c:pt>
                <c:pt idx="35">
                  <c:v>Playoff Round</c:v>
                </c:pt>
                <c:pt idx="36">
                  <c:v>18</c:v>
                </c:pt>
                <c:pt idx="37">
                  <c:v>17</c:v>
                </c:pt>
                <c:pt idx="38">
                  <c:v>16</c:v>
                </c:pt>
                <c:pt idx="39">
                  <c:v>15</c:v>
                </c:pt>
                <c:pt idx="40">
                  <c:v>14</c:v>
                </c:pt>
                <c:pt idx="41">
                  <c:v>13</c:v>
                </c:pt>
                <c:pt idx="42">
                  <c:v>12</c:v>
                </c:pt>
                <c:pt idx="43">
                  <c:v>11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Championship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</c:strCache>
            </c:strRef>
          </c:xVal>
          <c:yVal>
            <c:numRef>
              <c:f>Ranking!$H$4:$H$58</c:f>
              <c:numCache>
                <c:ptCount val="55"/>
                <c:pt idx="0">
                  <c:v>6.3</c:v>
                </c:pt>
                <c:pt idx="1">
                  <c:v>3.7</c:v>
                </c:pt>
                <c:pt idx="2">
                  <c:v>5.7</c:v>
                </c:pt>
                <c:pt idx="3">
                  <c:v>6.7</c:v>
                </c:pt>
                <c:pt idx="4">
                  <c:v>0</c:v>
                </c:pt>
                <c:pt idx="5">
                  <c:v>2.6</c:v>
                </c:pt>
                <c:pt idx="6">
                  <c:v>4.3</c:v>
                </c:pt>
                <c:pt idx="7">
                  <c:v>7.3</c:v>
                </c:pt>
                <c:pt idx="8">
                  <c:v>5.5</c:v>
                </c:pt>
                <c:pt idx="9">
                  <c:v>9.9</c:v>
                </c:pt>
                <c:pt idx="10">
                  <c:v>10</c:v>
                </c:pt>
                <c:pt idx="11">
                  <c:v>6</c:v>
                </c:pt>
                <c:pt idx="12">
                  <c:v>3.7</c:v>
                </c:pt>
                <c:pt idx="13">
                  <c:v>4.3</c:v>
                </c:pt>
                <c:pt idx="14">
                  <c:v>7.6</c:v>
                </c:pt>
                <c:pt idx="15">
                  <c:v>7</c:v>
                </c:pt>
                <c:pt idx="16">
                  <c:v>6.4</c:v>
                </c:pt>
                <c:pt idx="17">
                  <c:v>8</c:v>
                </c:pt>
                <c:pt idx="18">
                  <c:v>4.9</c:v>
                </c:pt>
                <c:pt idx="19">
                  <c:v>2.8</c:v>
                </c:pt>
                <c:pt idx="20">
                  <c:v>9.1</c:v>
                </c:pt>
                <c:pt idx="21">
                  <c:v>9.2</c:v>
                </c:pt>
                <c:pt idx="22">
                  <c:v>5.6</c:v>
                </c:pt>
                <c:pt idx="23">
                  <c:v>5.5</c:v>
                </c:pt>
                <c:pt idx="24">
                  <c:v>7.8</c:v>
                </c:pt>
                <c:pt idx="25">
                  <c:v>5.1</c:v>
                </c:pt>
                <c:pt idx="26">
                  <c:v>7</c:v>
                </c:pt>
                <c:pt idx="27">
                  <c:v>6.1</c:v>
                </c:pt>
                <c:pt idx="29">
                  <c:v>3.7</c:v>
                </c:pt>
                <c:pt idx="30">
                  <c:v>9.5</c:v>
                </c:pt>
                <c:pt idx="31">
                  <c:v>4.3</c:v>
                </c:pt>
                <c:pt idx="32">
                  <c:v>4</c:v>
                </c:pt>
                <c:pt idx="33">
                  <c:v>8</c:v>
                </c:pt>
                <c:pt idx="34">
                  <c:v>5.2</c:v>
                </c:pt>
                <c:pt idx="36">
                  <c:v>4.6</c:v>
                </c:pt>
                <c:pt idx="37">
                  <c:v>7.6</c:v>
                </c:pt>
                <c:pt idx="38">
                  <c:v>7</c:v>
                </c:pt>
                <c:pt idx="39">
                  <c:v>3.3</c:v>
                </c:pt>
                <c:pt idx="40">
                  <c:v>8.6</c:v>
                </c:pt>
                <c:pt idx="41">
                  <c:v>7</c:v>
                </c:pt>
                <c:pt idx="42">
                  <c:v>8.8</c:v>
                </c:pt>
                <c:pt idx="43">
                  <c:v>3.9</c:v>
                </c:pt>
                <c:pt idx="44">
                  <c:v>6.7</c:v>
                </c:pt>
                <c:pt idx="45">
                  <c:v>6.7</c:v>
                </c:pt>
                <c:pt idx="46">
                  <c:v>0.8</c:v>
                </c:pt>
                <c:pt idx="47">
                  <c:v>5.7</c:v>
                </c:pt>
                <c:pt idx="49">
                  <c:v>7</c:v>
                </c:pt>
                <c:pt idx="50">
                  <c:v>1.6</c:v>
                </c:pt>
                <c:pt idx="51">
                  <c:v>1.9</c:v>
                </c:pt>
                <c:pt idx="52">
                  <c:v>7.6</c:v>
                </c:pt>
                <c:pt idx="53">
                  <c:v>5.6</c:v>
                </c:pt>
                <c:pt idx="54">
                  <c:v>7.6</c:v>
                </c:pt>
              </c:numCache>
            </c:numRef>
          </c:yVal>
          <c:smooth val="0"/>
        </c:ser>
        <c:axId val="22073152"/>
        <c:axId val="64440641"/>
      </c:scatterChart>
      <c:valAx>
        <c:axId val="2207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Ranking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40641"/>
        <c:crosses val="autoZero"/>
        <c:crossBetween val="midCat"/>
        <c:dispUnits/>
      </c:valAx>
      <c:valAx>
        <c:axId val="64440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Aggression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3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9.140625" style="0" customWidth="1"/>
    <col min="2" max="3" width="16.421875" style="1" customWidth="1"/>
    <col min="4" max="9" width="16.421875" style="0" customWidth="1"/>
    <col min="13" max="13" width="24.28125" style="34" customWidth="1"/>
  </cols>
  <sheetData>
    <row r="1" spans="1:13" ht="15.75">
      <c r="A1" s="3" t="s">
        <v>0</v>
      </c>
      <c r="B1" s="2" t="s">
        <v>1</v>
      </c>
      <c r="C1" s="2" t="s">
        <v>8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M1" s="34" t="s">
        <v>26</v>
      </c>
    </row>
    <row r="2" ht="12.75">
      <c r="M2" s="34" t="s">
        <v>116</v>
      </c>
    </row>
    <row r="3" spans="1:13" ht="12.75">
      <c r="A3" s="5"/>
      <c r="B3" s="8" t="s">
        <v>10</v>
      </c>
      <c r="C3" s="8" t="s">
        <v>3</v>
      </c>
      <c r="D3" s="8" t="s">
        <v>25</v>
      </c>
      <c r="E3" s="8" t="s">
        <v>34</v>
      </c>
      <c r="F3" s="8" t="s">
        <v>69</v>
      </c>
      <c r="G3" s="8" t="s">
        <v>86</v>
      </c>
      <c r="H3" s="8" t="s">
        <v>113</v>
      </c>
      <c r="I3" s="8" t="s">
        <v>121</v>
      </c>
      <c r="J3" s="5"/>
      <c r="M3" s="34" t="s">
        <v>72</v>
      </c>
    </row>
    <row r="4" spans="1:13" ht="12.75">
      <c r="A4" s="5"/>
      <c r="B4" s="9" t="s">
        <v>13</v>
      </c>
      <c r="C4" s="9" t="s">
        <v>5</v>
      </c>
      <c r="D4" s="9" t="s">
        <v>26</v>
      </c>
      <c r="E4" s="9" t="s">
        <v>32</v>
      </c>
      <c r="F4" s="9" t="s">
        <v>72</v>
      </c>
      <c r="G4" s="9" t="s">
        <v>91</v>
      </c>
      <c r="H4" s="9" t="s">
        <v>114</v>
      </c>
      <c r="I4" s="9" t="s">
        <v>119</v>
      </c>
      <c r="J4" s="5"/>
      <c r="M4" s="34" t="s">
        <v>336</v>
      </c>
    </row>
    <row r="5" spans="1:13" ht="12.75">
      <c r="A5" s="5"/>
      <c r="B5" s="4" t="s">
        <v>11</v>
      </c>
      <c r="C5" s="1" t="s">
        <v>7</v>
      </c>
      <c r="D5" s="4" t="s">
        <v>24</v>
      </c>
      <c r="E5" s="4" t="s">
        <v>36</v>
      </c>
      <c r="F5" s="4" t="s">
        <v>67</v>
      </c>
      <c r="G5" s="4" t="s">
        <v>89</v>
      </c>
      <c r="H5" s="11" t="s">
        <v>115</v>
      </c>
      <c r="I5" s="4" t="s">
        <v>116</v>
      </c>
      <c r="J5" s="5"/>
      <c r="M5" s="34" t="s">
        <v>25</v>
      </c>
    </row>
    <row r="6" spans="1:13" ht="12.75">
      <c r="A6" s="5"/>
      <c r="B6" s="10" t="s">
        <v>9</v>
      </c>
      <c r="C6" s="11" t="s">
        <v>23</v>
      </c>
      <c r="D6" s="11" t="s">
        <v>29</v>
      </c>
      <c r="E6" s="11" t="s">
        <v>30</v>
      </c>
      <c r="F6" s="11" t="s">
        <v>70</v>
      </c>
      <c r="G6" s="4" t="s">
        <v>87</v>
      </c>
      <c r="H6" s="11" t="s">
        <v>112</v>
      </c>
      <c r="I6" s="11" t="s">
        <v>122</v>
      </c>
      <c r="J6" s="5"/>
      <c r="M6" s="34" t="s">
        <v>13</v>
      </c>
    </row>
    <row r="7" spans="1:13" ht="12.75">
      <c r="A7" s="5"/>
      <c r="B7" s="10" t="s">
        <v>14</v>
      </c>
      <c r="C7" s="10" t="s">
        <v>6</v>
      </c>
      <c r="D7" s="11" t="s">
        <v>27</v>
      </c>
      <c r="E7" s="11" t="s">
        <v>31</v>
      </c>
      <c r="F7" s="11" t="s">
        <v>68</v>
      </c>
      <c r="G7" s="11" t="s">
        <v>88</v>
      </c>
      <c r="H7" s="11" t="s">
        <v>110</v>
      </c>
      <c r="I7" s="11" t="s">
        <v>120</v>
      </c>
      <c r="J7" s="5"/>
      <c r="M7" s="34" t="s">
        <v>113</v>
      </c>
    </row>
    <row r="8" spans="1:13" ht="12.75">
      <c r="A8" s="5"/>
      <c r="B8" s="10" t="s">
        <v>12</v>
      </c>
      <c r="C8" s="10" t="s">
        <v>2</v>
      </c>
      <c r="D8" s="11" t="s">
        <v>28</v>
      </c>
      <c r="E8" s="11" t="s">
        <v>35</v>
      </c>
      <c r="F8" s="11" t="s">
        <v>71</v>
      </c>
      <c r="G8" s="11" t="s">
        <v>90</v>
      </c>
      <c r="H8" s="11" t="s">
        <v>111</v>
      </c>
      <c r="I8" s="11" t="s">
        <v>117</v>
      </c>
      <c r="J8" s="5"/>
      <c r="M8" s="34" t="s">
        <v>110</v>
      </c>
    </row>
    <row r="9" spans="1:13" ht="12.75">
      <c r="A9" s="5"/>
      <c r="B9" s="4"/>
      <c r="C9" s="10" t="s">
        <v>4</v>
      </c>
      <c r="D9" s="5"/>
      <c r="E9" s="11" t="s">
        <v>33</v>
      </c>
      <c r="F9" s="5"/>
      <c r="G9" s="11" t="s">
        <v>92</v>
      </c>
      <c r="H9" s="5"/>
      <c r="I9" s="11" t="s">
        <v>118</v>
      </c>
      <c r="J9" s="5"/>
      <c r="M9" s="34" t="s">
        <v>118</v>
      </c>
    </row>
    <row r="10" spans="1:13" ht="12.75">
      <c r="A10" s="5"/>
      <c r="B10" s="4"/>
      <c r="C10" s="4"/>
      <c r="D10" s="5"/>
      <c r="E10" s="5"/>
      <c r="F10" s="5"/>
      <c r="G10" s="5"/>
      <c r="H10" s="5"/>
      <c r="I10" s="5"/>
      <c r="J10" s="5"/>
      <c r="M10" s="34" t="s">
        <v>119</v>
      </c>
    </row>
    <row r="11" spans="1:13" ht="12.75">
      <c r="A11" s="5"/>
      <c r="B11" s="4"/>
      <c r="C11" s="4"/>
      <c r="D11" s="5"/>
      <c r="E11" s="5"/>
      <c r="F11" s="5"/>
      <c r="G11" s="5"/>
      <c r="H11" s="5"/>
      <c r="I11" s="5"/>
      <c r="J11" s="5"/>
      <c r="M11" s="27" t="s">
        <v>87</v>
      </c>
    </row>
    <row r="12" spans="1:13" ht="15.75">
      <c r="A12" s="6" t="s">
        <v>21</v>
      </c>
      <c r="B12" s="7" t="s">
        <v>79</v>
      </c>
      <c r="C12" s="7" t="s">
        <v>1</v>
      </c>
      <c r="D12" s="7" t="s">
        <v>8</v>
      </c>
      <c r="E12" s="7" t="s">
        <v>15</v>
      </c>
      <c r="F12" s="7"/>
      <c r="G12" s="5"/>
      <c r="H12" s="5"/>
      <c r="I12" s="5"/>
      <c r="J12" s="5"/>
      <c r="M12" s="27" t="s">
        <v>92</v>
      </c>
    </row>
    <row r="13" spans="1:13" ht="12.75">
      <c r="A13" s="5"/>
      <c r="B13" s="5"/>
      <c r="C13" s="7"/>
      <c r="D13" s="7"/>
      <c r="E13" s="7"/>
      <c r="F13" s="5"/>
      <c r="G13" s="5"/>
      <c r="H13" s="5"/>
      <c r="I13" s="5"/>
      <c r="J13" s="5"/>
      <c r="M13" s="27" t="s">
        <v>91</v>
      </c>
    </row>
    <row r="14" spans="1:13" ht="12.75">
      <c r="A14" s="5"/>
      <c r="B14" s="8" t="s">
        <v>43</v>
      </c>
      <c r="C14" s="8" t="s">
        <v>41</v>
      </c>
      <c r="D14" s="8" t="s">
        <v>40</v>
      </c>
      <c r="E14" s="20" t="s">
        <v>43</v>
      </c>
      <c r="F14" s="4"/>
      <c r="G14" s="5"/>
      <c r="H14" s="4"/>
      <c r="I14" s="5"/>
      <c r="J14" s="5"/>
      <c r="M14" s="27" t="s">
        <v>89</v>
      </c>
    </row>
    <row r="15" spans="1:13" ht="12.75">
      <c r="A15" s="5"/>
      <c r="B15" s="9" t="s">
        <v>81</v>
      </c>
      <c r="C15" s="9" t="s">
        <v>73</v>
      </c>
      <c r="D15" s="18" t="s">
        <v>108</v>
      </c>
      <c r="E15" s="9" t="s">
        <v>78</v>
      </c>
      <c r="F15" s="4"/>
      <c r="G15" s="5"/>
      <c r="H15" s="4"/>
      <c r="I15" s="5"/>
      <c r="J15" s="5"/>
      <c r="M15" s="34" t="s">
        <v>111</v>
      </c>
    </row>
    <row r="16" spans="1:13" ht="12.75">
      <c r="A16" s="5"/>
      <c r="B16" s="4" t="s">
        <v>134</v>
      </c>
      <c r="C16" s="17" t="s">
        <v>132</v>
      </c>
      <c r="D16" s="17" t="s">
        <v>140</v>
      </c>
      <c r="E16" s="11" t="s">
        <v>74</v>
      </c>
      <c r="F16" s="4"/>
      <c r="G16" s="5"/>
      <c r="H16" s="4"/>
      <c r="I16" s="5"/>
      <c r="J16" s="5"/>
      <c r="M16" s="34" t="s">
        <v>36</v>
      </c>
    </row>
    <row r="17" spans="1:13" ht="12.75">
      <c r="A17" s="5"/>
      <c r="B17" s="4" t="s">
        <v>80</v>
      </c>
      <c r="C17" s="11" t="s">
        <v>75</v>
      </c>
      <c r="D17" s="4" t="s">
        <v>84</v>
      </c>
      <c r="E17" s="11" t="s">
        <v>76</v>
      </c>
      <c r="F17" s="4"/>
      <c r="G17" s="5"/>
      <c r="H17" s="4"/>
      <c r="I17" s="5"/>
      <c r="J17" s="5"/>
      <c r="M17" s="34" t="s">
        <v>31</v>
      </c>
    </row>
    <row r="18" spans="1:13" ht="12.75">
      <c r="A18" s="5"/>
      <c r="B18" s="4" t="s">
        <v>109</v>
      </c>
      <c r="C18" s="11" t="s">
        <v>141</v>
      </c>
      <c r="D18" s="19" t="s">
        <v>81</v>
      </c>
      <c r="E18" s="11" t="s">
        <v>107</v>
      </c>
      <c r="F18" s="5"/>
      <c r="G18" s="5"/>
      <c r="H18" s="4"/>
      <c r="I18" s="5"/>
      <c r="J18" s="5"/>
      <c r="M18" s="34" t="s">
        <v>71</v>
      </c>
    </row>
    <row r="19" spans="1:13" ht="12.75">
      <c r="A19" s="5"/>
      <c r="B19" s="11" t="s">
        <v>83</v>
      </c>
      <c r="C19" s="11" t="s">
        <v>85</v>
      </c>
      <c r="D19" s="19" t="s">
        <v>77</v>
      </c>
      <c r="E19" s="11" t="s">
        <v>133</v>
      </c>
      <c r="F19" s="5"/>
      <c r="G19" s="5"/>
      <c r="H19" s="4"/>
      <c r="I19" s="5"/>
      <c r="J19" s="5"/>
      <c r="M19" s="34" t="s">
        <v>120</v>
      </c>
    </row>
    <row r="20" spans="1:13" ht="12.75">
      <c r="A20" s="5"/>
      <c r="B20" s="11" t="s">
        <v>82</v>
      </c>
      <c r="C20" s="15"/>
      <c r="D20" s="15"/>
      <c r="E20" s="15"/>
      <c r="F20" s="5"/>
      <c r="G20" s="5"/>
      <c r="H20" s="5"/>
      <c r="I20" s="5"/>
      <c r="J20" s="5"/>
      <c r="M20" s="34" t="s">
        <v>6</v>
      </c>
    </row>
    <row r="21" spans="1:13" ht="12.75">
      <c r="A21" s="5"/>
      <c r="B21" s="11" t="s">
        <v>139</v>
      </c>
      <c r="C21" s="15"/>
      <c r="D21" s="15"/>
      <c r="E21" s="15"/>
      <c r="F21" s="5"/>
      <c r="G21" s="5"/>
      <c r="H21" s="5"/>
      <c r="I21" s="5"/>
      <c r="J21" s="5"/>
      <c r="M21" s="34" t="s">
        <v>34</v>
      </c>
    </row>
    <row r="22" spans="1:13" ht="12.75">
      <c r="A22" s="5"/>
      <c r="B22" s="5"/>
      <c r="C22" s="15"/>
      <c r="D22" s="15"/>
      <c r="E22" s="15"/>
      <c r="F22" s="5"/>
      <c r="G22" s="5"/>
      <c r="H22" s="4"/>
      <c r="I22" s="5"/>
      <c r="J22" s="5"/>
      <c r="M22" s="34" t="s">
        <v>27</v>
      </c>
    </row>
    <row r="23" spans="1:13" ht="15.75">
      <c r="A23" s="6" t="s">
        <v>22</v>
      </c>
      <c r="B23" s="7" t="s">
        <v>1</v>
      </c>
      <c r="C23" s="4"/>
      <c r="D23" s="5"/>
      <c r="E23" s="5"/>
      <c r="F23" s="5"/>
      <c r="G23" s="4"/>
      <c r="H23" s="4"/>
      <c r="I23" s="5"/>
      <c r="J23" s="5"/>
      <c r="M23" s="34" t="s">
        <v>29</v>
      </c>
    </row>
    <row r="24" spans="1:13" ht="12.75">
      <c r="A24" s="5"/>
      <c r="B24" s="7"/>
      <c r="C24" s="4"/>
      <c r="D24" s="5"/>
      <c r="E24" s="5"/>
      <c r="F24" s="5"/>
      <c r="G24" s="17"/>
      <c r="H24" s="4"/>
      <c r="I24" s="5"/>
      <c r="J24" s="5"/>
      <c r="M24" s="34" t="s">
        <v>90</v>
      </c>
    </row>
    <row r="25" spans="1:13" ht="12.75">
      <c r="A25" s="5"/>
      <c r="B25" s="8" t="s">
        <v>41</v>
      </c>
      <c r="C25" s="4"/>
      <c r="D25" s="5"/>
      <c r="E25" s="5"/>
      <c r="F25" s="4"/>
      <c r="G25" s="4"/>
      <c r="H25" s="5"/>
      <c r="I25" s="5"/>
      <c r="J25" s="5"/>
      <c r="M25" s="34" t="s">
        <v>5</v>
      </c>
    </row>
    <row r="26" spans="1:13" ht="12.75">
      <c r="A26" s="5"/>
      <c r="B26" s="9" t="s">
        <v>43</v>
      </c>
      <c r="C26" s="4"/>
      <c r="D26" s="5"/>
      <c r="E26" s="5"/>
      <c r="F26" s="4"/>
      <c r="G26" s="4"/>
      <c r="H26" s="4"/>
      <c r="I26" s="5"/>
      <c r="J26" s="5"/>
      <c r="M26" s="34" t="s">
        <v>70</v>
      </c>
    </row>
    <row r="27" spans="1:13" ht="12.75">
      <c r="A27" s="5"/>
      <c r="B27" s="11" t="s">
        <v>73</v>
      </c>
      <c r="C27" s="4"/>
      <c r="D27" s="5"/>
      <c r="E27" s="5"/>
      <c r="F27" s="4"/>
      <c r="G27" s="17"/>
      <c r="H27" s="4"/>
      <c r="I27" s="5"/>
      <c r="J27" s="5"/>
      <c r="M27" s="34" t="s">
        <v>69</v>
      </c>
    </row>
    <row r="28" spans="1:13" ht="12.75">
      <c r="A28" s="5"/>
      <c r="B28" s="11" t="s">
        <v>108</v>
      </c>
      <c r="C28" s="4"/>
      <c r="D28" s="5"/>
      <c r="E28" s="5"/>
      <c r="F28" s="4"/>
      <c r="G28" s="16"/>
      <c r="H28" s="4"/>
      <c r="I28" s="5"/>
      <c r="J28" s="5"/>
      <c r="M28" s="34" t="s">
        <v>28</v>
      </c>
    </row>
    <row r="29" spans="1:13" ht="12.75">
      <c r="A29" s="5"/>
      <c r="B29" s="11" t="s">
        <v>40</v>
      </c>
      <c r="C29" s="4"/>
      <c r="D29" s="5"/>
      <c r="E29" s="5"/>
      <c r="F29" s="4"/>
      <c r="G29" s="4"/>
      <c r="H29" s="4"/>
      <c r="I29" s="5"/>
      <c r="J29" s="5"/>
      <c r="M29" s="34" t="s">
        <v>3</v>
      </c>
    </row>
    <row r="30" spans="1:13" ht="12.75">
      <c r="A30" s="5"/>
      <c r="B30" s="11" t="s">
        <v>78</v>
      </c>
      <c r="C30" s="4"/>
      <c r="D30" s="1"/>
      <c r="E30" s="5"/>
      <c r="F30" s="4"/>
      <c r="G30" s="4"/>
      <c r="H30" s="4"/>
      <c r="I30" s="5"/>
      <c r="J30" s="5"/>
      <c r="M30" s="34" t="s">
        <v>121</v>
      </c>
    </row>
    <row r="31" spans="1:13" ht="12.75">
      <c r="A31" s="5"/>
      <c r="B31" s="4"/>
      <c r="C31" s="4"/>
      <c r="D31" s="1"/>
      <c r="E31" s="5"/>
      <c r="F31" s="4"/>
      <c r="G31" s="4"/>
      <c r="H31" s="4"/>
      <c r="I31" s="5"/>
      <c r="J31" s="5"/>
      <c r="M31" s="34" t="s">
        <v>23</v>
      </c>
    </row>
    <row r="32" spans="1:13" ht="12.75">
      <c r="A32" s="5"/>
      <c r="B32" s="4"/>
      <c r="C32" s="4"/>
      <c r="D32" s="1"/>
      <c r="E32" s="5"/>
      <c r="F32" s="4"/>
      <c r="G32" s="4"/>
      <c r="H32" s="4"/>
      <c r="I32" s="5"/>
      <c r="J32" s="5"/>
      <c r="M32" s="34" t="s">
        <v>35</v>
      </c>
    </row>
    <row r="33" spans="1:13" ht="12.75">
      <c r="A33" s="5"/>
      <c r="B33" s="4"/>
      <c r="C33" s="4"/>
      <c r="D33" s="1"/>
      <c r="E33" s="5"/>
      <c r="F33" s="4"/>
      <c r="G33" s="4"/>
      <c r="H33" s="4"/>
      <c r="I33" s="5"/>
      <c r="J33" s="5"/>
      <c r="M33" s="34" t="s">
        <v>9</v>
      </c>
    </row>
    <row r="34" spans="1:13" ht="12.75">
      <c r="A34" s="5"/>
      <c r="B34" s="4"/>
      <c r="C34" s="4"/>
      <c r="D34" s="1"/>
      <c r="E34" s="4"/>
      <c r="F34" s="4"/>
      <c r="G34" s="4"/>
      <c r="H34" s="1"/>
      <c r="I34" s="5"/>
      <c r="J34" s="5"/>
      <c r="M34" s="34" t="s">
        <v>88</v>
      </c>
    </row>
    <row r="35" spans="1:13" ht="12.75">
      <c r="A35" s="5"/>
      <c r="B35" s="4"/>
      <c r="C35" s="4"/>
      <c r="D35" s="1"/>
      <c r="E35" s="16"/>
      <c r="F35" s="4"/>
      <c r="G35" s="5"/>
      <c r="H35" s="1"/>
      <c r="I35" s="5"/>
      <c r="J35" s="5"/>
      <c r="M35" s="34" t="s">
        <v>86</v>
      </c>
    </row>
    <row r="36" spans="1:13" ht="12.75">
      <c r="A36" s="5"/>
      <c r="B36" s="4"/>
      <c r="C36" s="4"/>
      <c r="D36" s="4"/>
      <c r="E36" s="17"/>
      <c r="F36" s="4"/>
      <c r="G36" s="5"/>
      <c r="H36" s="1"/>
      <c r="I36" s="5"/>
      <c r="J36" s="5"/>
      <c r="M36" s="34" t="s">
        <v>11</v>
      </c>
    </row>
    <row r="37" spans="2:13" ht="12.75">
      <c r="B37" s="4"/>
      <c r="C37" s="4"/>
      <c r="D37" s="5"/>
      <c r="E37" s="4"/>
      <c r="F37" s="4"/>
      <c r="M37" s="34" t="s">
        <v>24</v>
      </c>
    </row>
    <row r="38" spans="2:13" ht="12.75">
      <c r="B38" s="4"/>
      <c r="E38" s="17"/>
      <c r="F38" s="4"/>
      <c r="M38" s="34" t="s">
        <v>68</v>
      </c>
    </row>
    <row r="39" spans="5:13" ht="12.75">
      <c r="E39" s="16"/>
      <c r="F39" s="5"/>
      <c r="M39" s="34" t="s">
        <v>12</v>
      </c>
    </row>
    <row r="40" spans="5:13" ht="12.75">
      <c r="E40" s="1"/>
      <c r="M40" s="34" t="s">
        <v>2</v>
      </c>
    </row>
    <row r="41" spans="5:13" ht="12.75">
      <c r="E41" s="1"/>
      <c r="M41" s="34" t="s">
        <v>112</v>
      </c>
    </row>
    <row r="42" ht="12.75">
      <c r="M42" s="34" t="s">
        <v>30</v>
      </c>
    </row>
    <row r="43" ht="12.75">
      <c r="M43" s="34" t="s">
        <v>33</v>
      </c>
    </row>
    <row r="44" ht="12.75">
      <c r="M44" s="34" t="s">
        <v>114</v>
      </c>
    </row>
    <row r="45" ht="12.75">
      <c r="M45" s="34" t="s">
        <v>32</v>
      </c>
    </row>
    <row r="46" ht="12.75">
      <c r="M46" s="34" t="s">
        <v>10</v>
      </c>
    </row>
    <row r="47" ht="12.75">
      <c r="M47" s="34" t="s">
        <v>14</v>
      </c>
    </row>
    <row r="48" ht="12.75">
      <c r="M48" s="34" t="s">
        <v>115</v>
      </c>
    </row>
    <row r="49" ht="12.75">
      <c r="M49" s="34" t="s">
        <v>122</v>
      </c>
    </row>
    <row r="50" ht="12.75">
      <c r="M50" s="34" t="s">
        <v>67</v>
      </c>
    </row>
    <row r="51" ht="12.75">
      <c r="M51" s="34" t="s">
        <v>4</v>
      </c>
    </row>
    <row r="52" ht="12.75">
      <c r="M52" s="34" t="s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="80" zoomScaleNormal="80" workbookViewId="0" topLeftCell="A1">
      <selection activeCell="U38" sqref="U38"/>
    </sheetView>
  </sheetViews>
  <sheetFormatPr defaultColWidth="9.140625" defaultRowHeight="12.75"/>
  <cols>
    <col min="1" max="1" width="16.421875" style="0" customWidth="1"/>
    <col min="2" max="2" width="21.421875" style="2" customWidth="1"/>
    <col min="3" max="3" width="21.421875" style="1" customWidth="1"/>
    <col min="4" max="5" width="22.140625" style="1" customWidth="1"/>
    <col min="6" max="6" width="21.421875" style="1" customWidth="1"/>
    <col min="7" max="7" width="14.28125" style="1" customWidth="1"/>
    <col min="8" max="8" width="13.57421875" style="1" customWidth="1"/>
    <col min="9" max="18" width="12.140625" style="1" customWidth="1"/>
  </cols>
  <sheetData>
    <row r="1" spans="1:19" ht="15.75">
      <c r="A1" s="13" t="s">
        <v>37</v>
      </c>
      <c r="B1" s="3" t="s">
        <v>324</v>
      </c>
      <c r="C1" s="3" t="s">
        <v>325</v>
      </c>
      <c r="D1" s="3" t="s">
        <v>327</v>
      </c>
      <c r="E1" s="3" t="s">
        <v>328</v>
      </c>
      <c r="F1" s="3" t="s">
        <v>330</v>
      </c>
      <c r="G1" s="2" t="s">
        <v>22</v>
      </c>
      <c r="H1" s="2" t="s">
        <v>292</v>
      </c>
      <c r="I1" s="2" t="s">
        <v>165</v>
      </c>
      <c r="J1" s="2" t="s">
        <v>155</v>
      </c>
      <c r="K1" s="2" t="s">
        <v>154</v>
      </c>
      <c r="L1" s="2" t="s">
        <v>20</v>
      </c>
      <c r="M1" s="2" t="s">
        <v>19</v>
      </c>
      <c r="N1" s="2" t="s">
        <v>18</v>
      </c>
      <c r="O1" s="2" t="s">
        <v>17</v>
      </c>
      <c r="P1" s="2" t="s">
        <v>16</v>
      </c>
      <c r="Q1" s="2" t="s">
        <v>15</v>
      </c>
      <c r="R1" s="2" t="s">
        <v>8</v>
      </c>
      <c r="S1" s="2"/>
    </row>
    <row r="3" spans="1:6" ht="12.75">
      <c r="A3" s="14"/>
      <c r="D3" s="11"/>
      <c r="E3" s="11"/>
      <c r="F3" s="11"/>
    </row>
    <row r="4" spans="1:18" ht="12.75">
      <c r="A4" s="12" t="s">
        <v>52</v>
      </c>
      <c r="B4" s="2">
        <v>142</v>
      </c>
      <c r="C4" s="4">
        <v>65</v>
      </c>
      <c r="D4" s="8">
        <f>142+65</f>
        <v>207</v>
      </c>
      <c r="E4" s="31">
        <f>ROUND(142/12,2)</f>
        <v>11.83</v>
      </c>
      <c r="F4" s="26">
        <v>85</v>
      </c>
      <c r="G4" s="4">
        <v>3</v>
      </c>
      <c r="H4" s="4">
        <v>23</v>
      </c>
      <c r="I4" s="4">
        <v>9</v>
      </c>
      <c r="J4" s="4">
        <v>13</v>
      </c>
      <c r="K4" s="4">
        <v>16</v>
      </c>
      <c r="L4" s="4">
        <v>5</v>
      </c>
      <c r="M4" s="4">
        <v>19</v>
      </c>
      <c r="N4" s="4">
        <v>8</v>
      </c>
      <c r="O4" s="4">
        <v>13</v>
      </c>
      <c r="P4" s="1">
        <v>11</v>
      </c>
      <c r="Q4" s="1">
        <v>8</v>
      </c>
      <c r="R4" s="1">
        <v>14</v>
      </c>
    </row>
    <row r="5" spans="1:18" ht="12.75">
      <c r="A5" s="12" t="s">
        <v>102</v>
      </c>
      <c r="B5" s="2">
        <v>141</v>
      </c>
      <c r="C5" s="4">
        <v>40</v>
      </c>
      <c r="D5" s="9">
        <f>141+40</f>
        <v>181</v>
      </c>
      <c r="E5" s="8">
        <f>ROUND(141/11,2)</f>
        <v>12.82</v>
      </c>
      <c r="F5" s="9">
        <v>84</v>
      </c>
      <c r="G5" s="4">
        <v>16</v>
      </c>
      <c r="H5" s="4">
        <v>10</v>
      </c>
      <c r="I5" s="4">
        <v>13</v>
      </c>
      <c r="J5" s="4">
        <v>11</v>
      </c>
      <c r="K5" s="4">
        <v>11</v>
      </c>
      <c r="L5" s="4">
        <v>5</v>
      </c>
      <c r="M5" s="4">
        <v>13</v>
      </c>
      <c r="N5" s="4">
        <v>16</v>
      </c>
      <c r="O5" s="4">
        <v>13</v>
      </c>
      <c r="P5" s="1">
        <v>26</v>
      </c>
      <c r="Q5" s="1">
        <v>8</v>
      </c>
      <c r="R5" s="1">
        <v>0</v>
      </c>
    </row>
    <row r="6" spans="1:18" ht="12.75">
      <c r="A6" s="12" t="s">
        <v>97</v>
      </c>
      <c r="B6" s="2">
        <v>131</v>
      </c>
      <c r="C6" s="4">
        <v>20</v>
      </c>
      <c r="D6" s="33">
        <f>131+20</f>
        <v>151</v>
      </c>
      <c r="E6" s="9">
        <f>ROUND(131/11,2)</f>
        <v>11.91</v>
      </c>
      <c r="F6" s="32">
        <v>78</v>
      </c>
      <c r="G6" s="4">
        <v>8</v>
      </c>
      <c r="H6" s="4">
        <v>17</v>
      </c>
      <c r="I6" s="4">
        <v>10</v>
      </c>
      <c r="J6" s="4">
        <v>16</v>
      </c>
      <c r="K6" s="4">
        <v>16</v>
      </c>
      <c r="L6" s="4">
        <v>8</v>
      </c>
      <c r="M6" s="4">
        <v>13</v>
      </c>
      <c r="N6" s="4">
        <v>13</v>
      </c>
      <c r="O6" s="4">
        <v>13</v>
      </c>
      <c r="P6" s="1">
        <v>16</v>
      </c>
      <c r="Q6" s="1">
        <v>1</v>
      </c>
      <c r="R6" s="1">
        <v>0</v>
      </c>
    </row>
    <row r="7" spans="1:18" ht="12.75">
      <c r="A7" s="12" t="s">
        <v>44</v>
      </c>
      <c r="B7" s="2">
        <v>127</v>
      </c>
      <c r="C7" s="4">
        <v>40</v>
      </c>
      <c r="D7" s="31">
        <f>127+40</f>
        <v>167</v>
      </c>
      <c r="E7" s="4">
        <f>ROUND(127/12,2)</f>
        <v>10.58</v>
      </c>
      <c r="F7" s="33">
        <v>76</v>
      </c>
      <c r="G7" s="4">
        <v>11</v>
      </c>
      <c r="H7" s="4">
        <v>8</v>
      </c>
      <c r="I7" s="4">
        <v>16</v>
      </c>
      <c r="J7" s="4">
        <v>13</v>
      </c>
      <c r="K7" s="4">
        <v>21</v>
      </c>
      <c r="L7" s="4">
        <v>5</v>
      </c>
      <c r="M7" s="4">
        <v>13</v>
      </c>
      <c r="N7" s="4">
        <v>9</v>
      </c>
      <c r="O7" s="4">
        <v>13</v>
      </c>
      <c r="P7" s="1">
        <v>7</v>
      </c>
      <c r="Q7" s="1">
        <v>3</v>
      </c>
      <c r="R7" s="1">
        <v>8</v>
      </c>
    </row>
    <row r="8" spans="1:18" ht="12.75">
      <c r="A8" s="12" t="s">
        <v>53</v>
      </c>
      <c r="B8" s="2">
        <v>125</v>
      </c>
      <c r="C8" s="4">
        <v>0</v>
      </c>
      <c r="D8" s="4">
        <v>125</v>
      </c>
      <c r="E8" s="32">
        <f>ROUND(125/11,2)</f>
        <v>11.36</v>
      </c>
      <c r="F8" s="31">
        <v>80</v>
      </c>
      <c r="G8" s="4">
        <v>0</v>
      </c>
      <c r="H8" s="4">
        <v>8</v>
      </c>
      <c r="I8" s="4">
        <v>5</v>
      </c>
      <c r="J8" s="4">
        <v>21</v>
      </c>
      <c r="K8" s="4">
        <v>13</v>
      </c>
      <c r="L8" s="4">
        <v>3</v>
      </c>
      <c r="M8" s="4">
        <v>14</v>
      </c>
      <c r="N8" s="4">
        <v>16</v>
      </c>
      <c r="O8" s="4">
        <v>13</v>
      </c>
      <c r="P8" s="1">
        <v>16</v>
      </c>
      <c r="Q8" s="1">
        <v>8</v>
      </c>
      <c r="R8" s="1">
        <v>8</v>
      </c>
    </row>
    <row r="9" spans="1:18" ht="12.75">
      <c r="A9" s="12" t="s">
        <v>105</v>
      </c>
      <c r="B9" s="2">
        <v>124</v>
      </c>
      <c r="C9" s="4">
        <v>20</v>
      </c>
      <c r="D9" s="4">
        <f>124+20</f>
        <v>144</v>
      </c>
      <c r="E9" s="32">
        <f>ROUND(124/11,2)</f>
        <v>11.27</v>
      </c>
      <c r="F9" s="33">
        <v>74</v>
      </c>
      <c r="G9" s="4">
        <v>11</v>
      </c>
      <c r="H9" s="4">
        <v>8</v>
      </c>
      <c r="I9" s="4">
        <v>8</v>
      </c>
      <c r="J9" s="4">
        <v>18</v>
      </c>
      <c r="K9" s="4">
        <v>10</v>
      </c>
      <c r="L9" s="4">
        <v>8</v>
      </c>
      <c r="M9" s="4">
        <v>13</v>
      </c>
      <c r="N9" s="4">
        <v>16</v>
      </c>
      <c r="O9" s="4">
        <v>16</v>
      </c>
      <c r="P9" s="1">
        <v>11</v>
      </c>
      <c r="Q9" s="1">
        <v>5</v>
      </c>
      <c r="R9" s="1">
        <v>0</v>
      </c>
    </row>
    <row r="10" spans="1:18" ht="12.75">
      <c r="A10" s="12" t="s">
        <v>45</v>
      </c>
      <c r="B10" s="2">
        <v>120</v>
      </c>
      <c r="C10" s="4">
        <v>40</v>
      </c>
      <c r="D10" s="32">
        <v>160</v>
      </c>
      <c r="E10" s="4">
        <f>ROUND(120/12,2)</f>
        <v>10</v>
      </c>
      <c r="F10" s="4">
        <v>70</v>
      </c>
      <c r="G10" s="4">
        <v>8</v>
      </c>
      <c r="H10" s="4">
        <v>11</v>
      </c>
      <c r="I10" s="4">
        <v>16</v>
      </c>
      <c r="J10" s="4">
        <v>8</v>
      </c>
      <c r="K10" s="4">
        <v>10</v>
      </c>
      <c r="L10" s="4" t="s">
        <v>323</v>
      </c>
      <c r="M10" s="4">
        <v>11</v>
      </c>
      <c r="N10" s="4">
        <v>11</v>
      </c>
      <c r="O10" s="4">
        <v>13</v>
      </c>
      <c r="P10" s="1">
        <v>19</v>
      </c>
      <c r="Q10" s="1">
        <v>3</v>
      </c>
      <c r="R10" s="1">
        <v>10</v>
      </c>
    </row>
    <row r="11" spans="1:18" ht="12.75">
      <c r="A11" s="12" t="s">
        <v>100</v>
      </c>
      <c r="B11" s="2">
        <v>119</v>
      </c>
      <c r="C11" s="4">
        <v>30</v>
      </c>
      <c r="D11" s="4">
        <f>119+30</f>
        <v>149</v>
      </c>
      <c r="E11" s="4">
        <f>ROUND(119/11,2)</f>
        <v>10.82</v>
      </c>
      <c r="F11" s="31">
        <v>80</v>
      </c>
      <c r="G11" s="4">
        <v>8</v>
      </c>
      <c r="H11" s="4">
        <v>21</v>
      </c>
      <c r="I11" s="4">
        <v>6</v>
      </c>
      <c r="J11" s="4">
        <v>19</v>
      </c>
      <c r="K11" s="4">
        <v>11</v>
      </c>
      <c r="L11" s="4" t="s">
        <v>323</v>
      </c>
      <c r="M11" s="4">
        <v>14</v>
      </c>
      <c r="N11" s="4">
        <v>8</v>
      </c>
      <c r="O11" s="4">
        <v>11</v>
      </c>
      <c r="P11" s="1">
        <v>15</v>
      </c>
      <c r="Q11" s="1">
        <v>6</v>
      </c>
      <c r="R11" s="1">
        <v>0</v>
      </c>
    </row>
    <row r="12" spans="1:18" ht="12.75">
      <c r="A12" s="12" t="s">
        <v>65</v>
      </c>
      <c r="B12" s="2">
        <v>117</v>
      </c>
      <c r="C12" s="4">
        <v>30</v>
      </c>
      <c r="D12" s="4">
        <f>117+30</f>
        <v>147</v>
      </c>
      <c r="E12" s="4">
        <f>ROUND(117/12,2)</f>
        <v>9.75</v>
      </c>
      <c r="F12" s="4">
        <v>65</v>
      </c>
      <c r="G12" s="4">
        <v>5</v>
      </c>
      <c r="H12" s="4">
        <v>15</v>
      </c>
      <c r="I12" s="4">
        <v>11</v>
      </c>
      <c r="J12" s="4">
        <v>8</v>
      </c>
      <c r="K12" s="4">
        <v>13</v>
      </c>
      <c r="L12" s="4">
        <v>3</v>
      </c>
      <c r="M12" s="4">
        <v>13</v>
      </c>
      <c r="N12" s="4">
        <v>11</v>
      </c>
      <c r="O12" s="4">
        <v>8</v>
      </c>
      <c r="P12" s="1">
        <v>6</v>
      </c>
      <c r="Q12" s="1">
        <v>13</v>
      </c>
      <c r="R12" s="1">
        <v>11</v>
      </c>
    </row>
    <row r="13" spans="1:18" ht="12.75">
      <c r="A13" s="12" t="s">
        <v>47</v>
      </c>
      <c r="B13" s="2">
        <v>116</v>
      </c>
      <c r="C13" s="4">
        <v>20</v>
      </c>
      <c r="D13" s="4">
        <f>116+20</f>
        <v>136</v>
      </c>
      <c r="E13" s="4">
        <f>ROUND(116/12,2)</f>
        <v>9.67</v>
      </c>
      <c r="F13" s="4">
        <v>72</v>
      </c>
      <c r="G13" s="4">
        <v>13</v>
      </c>
      <c r="H13" s="4">
        <v>1</v>
      </c>
      <c r="I13" s="4">
        <v>6</v>
      </c>
      <c r="J13" s="4">
        <v>7</v>
      </c>
      <c r="K13" s="4">
        <v>10</v>
      </c>
      <c r="L13" s="4">
        <v>8</v>
      </c>
      <c r="M13" s="4">
        <v>18</v>
      </c>
      <c r="N13" s="4">
        <v>11</v>
      </c>
      <c r="O13" s="4">
        <v>16</v>
      </c>
      <c r="P13" s="1">
        <v>14</v>
      </c>
      <c r="Q13" s="1">
        <v>3</v>
      </c>
      <c r="R13" s="1">
        <v>9</v>
      </c>
    </row>
    <row r="14" spans="1:18" ht="12.75">
      <c r="A14" s="12" t="s">
        <v>39</v>
      </c>
      <c r="B14" s="2">
        <v>115</v>
      </c>
      <c r="C14" s="4">
        <v>30</v>
      </c>
      <c r="D14" s="4">
        <v>145</v>
      </c>
      <c r="E14" s="4">
        <f>ROUND(115/12,2)</f>
        <v>9.58</v>
      </c>
      <c r="F14" s="4">
        <v>69</v>
      </c>
      <c r="G14" s="4">
        <v>6</v>
      </c>
      <c r="H14" s="4">
        <v>10</v>
      </c>
      <c r="I14" s="4">
        <v>10</v>
      </c>
      <c r="J14" s="4">
        <v>14</v>
      </c>
      <c r="K14" s="4">
        <v>9</v>
      </c>
      <c r="L14" s="4">
        <v>3</v>
      </c>
      <c r="M14" s="4">
        <v>11</v>
      </c>
      <c r="N14" s="4">
        <v>6</v>
      </c>
      <c r="O14" s="4">
        <v>16</v>
      </c>
      <c r="P14" s="1">
        <v>6</v>
      </c>
      <c r="Q14" s="1">
        <v>18</v>
      </c>
      <c r="R14" s="1">
        <v>6</v>
      </c>
    </row>
    <row r="15" spans="1:18" ht="12.75">
      <c r="A15" s="12" t="s">
        <v>48</v>
      </c>
      <c r="B15" s="2">
        <v>114</v>
      </c>
      <c r="C15" s="4">
        <v>30</v>
      </c>
      <c r="D15" s="4">
        <v>144</v>
      </c>
      <c r="E15" s="4">
        <f>ROUND(114/12,2)</f>
        <v>9.5</v>
      </c>
      <c r="F15" s="4">
        <v>65</v>
      </c>
      <c r="G15" s="4">
        <v>3</v>
      </c>
      <c r="H15" s="4">
        <v>15</v>
      </c>
      <c r="I15" s="4">
        <v>6</v>
      </c>
      <c r="J15" s="4">
        <v>8</v>
      </c>
      <c r="K15" s="4">
        <v>10</v>
      </c>
      <c r="L15" s="4">
        <v>8</v>
      </c>
      <c r="M15" s="4">
        <v>13</v>
      </c>
      <c r="N15" s="4">
        <v>11</v>
      </c>
      <c r="O15" s="4">
        <v>13</v>
      </c>
      <c r="P15" s="1">
        <v>3</v>
      </c>
      <c r="Q15" s="1">
        <v>13</v>
      </c>
      <c r="R15" s="1">
        <v>11</v>
      </c>
    </row>
    <row r="16" spans="1:18" ht="12.75">
      <c r="A16" s="12" t="s">
        <v>104</v>
      </c>
      <c r="B16" s="2">
        <v>110</v>
      </c>
      <c r="C16" s="4">
        <v>10</v>
      </c>
      <c r="D16" s="4">
        <v>120</v>
      </c>
      <c r="E16" s="4">
        <f>ROUND(110/11,2)</f>
        <v>10</v>
      </c>
      <c r="F16" s="4">
        <v>64</v>
      </c>
      <c r="G16" s="4">
        <v>8</v>
      </c>
      <c r="H16" s="4">
        <v>18</v>
      </c>
      <c r="I16" s="4">
        <v>8</v>
      </c>
      <c r="J16" s="4">
        <v>11</v>
      </c>
      <c r="K16" s="4">
        <v>11</v>
      </c>
      <c r="L16" s="4">
        <v>11</v>
      </c>
      <c r="M16" s="4">
        <v>13</v>
      </c>
      <c r="N16" s="4">
        <v>8</v>
      </c>
      <c r="O16" s="4">
        <v>11</v>
      </c>
      <c r="P16" s="1">
        <v>11</v>
      </c>
      <c r="Q16" s="1" t="s">
        <v>323</v>
      </c>
      <c r="R16" s="1">
        <v>0</v>
      </c>
    </row>
    <row r="17" spans="1:18" ht="12.75">
      <c r="A17" s="12" t="s">
        <v>60</v>
      </c>
      <c r="B17" s="2">
        <v>110</v>
      </c>
      <c r="C17" s="4">
        <v>40</v>
      </c>
      <c r="D17" s="4">
        <v>150</v>
      </c>
      <c r="E17" s="4">
        <f>ROUND(110/11,2)</f>
        <v>10</v>
      </c>
      <c r="F17" s="4">
        <v>73</v>
      </c>
      <c r="G17" s="4">
        <v>6</v>
      </c>
      <c r="H17" s="4">
        <v>21</v>
      </c>
      <c r="I17" s="4">
        <v>10</v>
      </c>
      <c r="J17" s="4">
        <v>11</v>
      </c>
      <c r="K17" s="4">
        <v>0</v>
      </c>
      <c r="L17" s="4">
        <v>5</v>
      </c>
      <c r="M17" s="4">
        <v>18</v>
      </c>
      <c r="N17" s="4">
        <v>6</v>
      </c>
      <c r="O17" s="4">
        <v>13</v>
      </c>
      <c r="P17" s="1">
        <v>6</v>
      </c>
      <c r="Q17" s="1">
        <v>6</v>
      </c>
      <c r="R17" s="1">
        <v>8</v>
      </c>
    </row>
    <row r="18" spans="1:18" ht="12.75">
      <c r="A18" s="12" t="s">
        <v>63</v>
      </c>
      <c r="B18" s="2">
        <v>110</v>
      </c>
      <c r="C18" s="4">
        <v>20</v>
      </c>
      <c r="D18" s="4">
        <v>130</v>
      </c>
      <c r="E18" s="4">
        <f>ROUND(110/11,2)</f>
        <v>10</v>
      </c>
      <c r="F18" s="4">
        <v>73</v>
      </c>
      <c r="G18" s="4">
        <v>0</v>
      </c>
      <c r="H18" s="4">
        <v>8</v>
      </c>
      <c r="I18" s="4">
        <v>28</v>
      </c>
      <c r="J18" s="4">
        <v>11</v>
      </c>
      <c r="K18" s="4">
        <v>8</v>
      </c>
      <c r="L18" s="4" t="s">
        <v>323</v>
      </c>
      <c r="M18" s="4">
        <v>9</v>
      </c>
      <c r="N18" s="4">
        <v>14</v>
      </c>
      <c r="O18" s="4">
        <v>5</v>
      </c>
      <c r="P18" s="1">
        <v>11</v>
      </c>
      <c r="Q18" s="1">
        <v>8</v>
      </c>
      <c r="R18" s="1">
        <v>8</v>
      </c>
    </row>
    <row r="19" spans="1:18" ht="12.75">
      <c r="A19" s="12" t="s">
        <v>99</v>
      </c>
      <c r="B19" s="2">
        <v>106</v>
      </c>
      <c r="C19" s="4">
        <v>20</v>
      </c>
      <c r="D19" s="4">
        <v>126</v>
      </c>
      <c r="E19" s="4">
        <f>ROUND(106/11,2)</f>
        <v>9.64</v>
      </c>
      <c r="F19" s="4">
        <v>66</v>
      </c>
      <c r="G19" s="4">
        <v>6</v>
      </c>
      <c r="H19" s="4">
        <v>3</v>
      </c>
      <c r="I19" s="4">
        <v>13</v>
      </c>
      <c r="J19" s="4">
        <v>14</v>
      </c>
      <c r="K19" s="4">
        <v>10</v>
      </c>
      <c r="L19" s="4" t="s">
        <v>323</v>
      </c>
      <c r="M19" s="4">
        <v>14</v>
      </c>
      <c r="N19" s="4">
        <v>11</v>
      </c>
      <c r="O19" s="4">
        <v>11</v>
      </c>
      <c r="P19" s="1">
        <v>14</v>
      </c>
      <c r="Q19" s="1">
        <v>10</v>
      </c>
      <c r="R19" s="1">
        <v>0</v>
      </c>
    </row>
    <row r="20" spans="1:18" ht="12.75">
      <c r="A20" s="12" t="s">
        <v>54</v>
      </c>
      <c r="B20" s="2">
        <v>104</v>
      </c>
      <c r="C20" s="4">
        <v>45</v>
      </c>
      <c r="D20" s="4">
        <f>104+45</f>
        <v>149</v>
      </c>
      <c r="E20" s="4">
        <f>ROUND(104/12,2)</f>
        <v>8.67</v>
      </c>
      <c r="F20" s="4">
        <v>61</v>
      </c>
      <c r="G20" s="4">
        <v>3</v>
      </c>
      <c r="H20" s="4">
        <v>15</v>
      </c>
      <c r="I20" s="4">
        <v>10</v>
      </c>
      <c r="J20" s="4">
        <v>6</v>
      </c>
      <c r="K20" s="4">
        <v>15</v>
      </c>
      <c r="L20" s="4">
        <v>13</v>
      </c>
      <c r="M20" s="4">
        <v>8</v>
      </c>
      <c r="N20" s="4">
        <v>6</v>
      </c>
      <c r="O20" s="4">
        <v>8</v>
      </c>
      <c r="P20" s="1">
        <v>7</v>
      </c>
      <c r="Q20" s="1">
        <v>8</v>
      </c>
      <c r="R20" s="1">
        <v>5</v>
      </c>
    </row>
    <row r="21" spans="1:18" ht="12.75">
      <c r="A21" s="12" t="s">
        <v>96</v>
      </c>
      <c r="B21" s="2">
        <v>103</v>
      </c>
      <c r="C21" s="4">
        <v>20</v>
      </c>
      <c r="D21" s="4">
        <v>123</v>
      </c>
      <c r="E21" s="4">
        <f>ROUND(103/11,2)</f>
        <v>9.36</v>
      </c>
      <c r="F21" s="4">
        <v>70</v>
      </c>
      <c r="G21" s="4">
        <v>8</v>
      </c>
      <c r="H21" s="4">
        <v>10</v>
      </c>
      <c r="I21" s="4">
        <v>5</v>
      </c>
      <c r="J21" s="4">
        <v>18</v>
      </c>
      <c r="K21" s="4">
        <v>3</v>
      </c>
      <c r="L21" s="4">
        <v>8</v>
      </c>
      <c r="M21" s="4">
        <v>8</v>
      </c>
      <c r="N21" s="4">
        <v>8</v>
      </c>
      <c r="O21" s="4">
        <v>16</v>
      </c>
      <c r="P21" s="1">
        <v>1</v>
      </c>
      <c r="Q21" s="1">
        <v>18</v>
      </c>
      <c r="R21" s="1">
        <v>0</v>
      </c>
    </row>
    <row r="22" spans="1:18" ht="12.75">
      <c r="A22" s="12" t="s">
        <v>61</v>
      </c>
      <c r="B22" s="2">
        <v>102</v>
      </c>
      <c r="C22" s="4">
        <v>20</v>
      </c>
      <c r="D22" s="4">
        <v>122</v>
      </c>
      <c r="E22" s="4">
        <f>ROUND(102/12,2)</f>
        <v>8.5</v>
      </c>
      <c r="F22" s="4">
        <v>62</v>
      </c>
      <c r="G22" s="4">
        <v>6</v>
      </c>
      <c r="H22" s="4">
        <v>10</v>
      </c>
      <c r="I22" s="4">
        <v>3</v>
      </c>
      <c r="J22" s="4">
        <v>11</v>
      </c>
      <c r="K22" s="4">
        <v>18</v>
      </c>
      <c r="L22" s="4">
        <v>8</v>
      </c>
      <c r="M22" s="4">
        <v>10</v>
      </c>
      <c r="N22" s="4">
        <v>8</v>
      </c>
      <c r="O22" s="4">
        <v>13</v>
      </c>
      <c r="P22" s="1">
        <v>6</v>
      </c>
      <c r="Q22" s="1">
        <v>5</v>
      </c>
      <c r="R22" s="1">
        <v>4</v>
      </c>
    </row>
    <row r="23" spans="1:18" ht="12.75">
      <c r="A23" s="12" t="s">
        <v>138</v>
      </c>
      <c r="B23" s="2">
        <v>101</v>
      </c>
      <c r="C23" s="4">
        <v>20</v>
      </c>
      <c r="D23" s="4">
        <v>121</v>
      </c>
      <c r="E23" s="33">
        <f>ROUND(101/9,2)</f>
        <v>11.22</v>
      </c>
      <c r="F23" s="4">
        <v>68</v>
      </c>
      <c r="G23" s="4">
        <v>13</v>
      </c>
      <c r="H23" s="4">
        <v>10</v>
      </c>
      <c r="I23" s="4">
        <v>20</v>
      </c>
      <c r="J23" s="4">
        <v>8</v>
      </c>
      <c r="K23" s="4">
        <v>11</v>
      </c>
      <c r="L23" s="4">
        <v>11</v>
      </c>
      <c r="M23" s="4">
        <v>13</v>
      </c>
      <c r="N23" s="4">
        <v>4</v>
      </c>
      <c r="O23" s="4">
        <v>11</v>
      </c>
      <c r="P23" s="1">
        <v>0</v>
      </c>
      <c r="Q23" s="1">
        <v>0</v>
      </c>
      <c r="R23" s="1">
        <v>0</v>
      </c>
    </row>
    <row r="24" spans="1:18" ht="12.75">
      <c r="A24" s="12" t="s">
        <v>93</v>
      </c>
      <c r="B24" s="2">
        <v>99</v>
      </c>
      <c r="C24" s="4">
        <v>65</v>
      </c>
      <c r="D24" s="32">
        <f>99+65</f>
        <v>164</v>
      </c>
      <c r="E24" s="33">
        <f>ROUND(99/9,2)</f>
        <v>11</v>
      </c>
      <c r="F24" s="33">
        <v>74</v>
      </c>
      <c r="G24" s="4">
        <v>0</v>
      </c>
      <c r="H24" s="4">
        <v>0</v>
      </c>
      <c r="I24" s="4">
        <v>13</v>
      </c>
      <c r="J24" s="4">
        <v>6</v>
      </c>
      <c r="K24" s="4">
        <v>10</v>
      </c>
      <c r="L24" s="4">
        <v>3</v>
      </c>
      <c r="M24" s="4">
        <v>16</v>
      </c>
      <c r="N24" s="4">
        <v>6</v>
      </c>
      <c r="O24" s="4">
        <v>13</v>
      </c>
      <c r="P24" s="1">
        <v>19</v>
      </c>
      <c r="Q24" s="1">
        <v>13</v>
      </c>
      <c r="R24" s="1">
        <v>0</v>
      </c>
    </row>
    <row r="25" spans="1:18" ht="12.75">
      <c r="A25" s="12" t="s">
        <v>106</v>
      </c>
      <c r="B25" s="2">
        <v>97</v>
      </c>
      <c r="C25" s="4">
        <v>30</v>
      </c>
      <c r="D25" s="4">
        <f>97+30</f>
        <v>127</v>
      </c>
      <c r="E25" s="4">
        <f>ROUND(97/11,2)</f>
        <v>8.82</v>
      </c>
      <c r="F25" s="4">
        <v>64</v>
      </c>
      <c r="G25" s="4">
        <v>11</v>
      </c>
      <c r="H25" s="4">
        <v>14</v>
      </c>
      <c r="I25" s="4">
        <v>6</v>
      </c>
      <c r="J25" s="4">
        <v>6</v>
      </c>
      <c r="K25" s="4">
        <v>10</v>
      </c>
      <c r="L25" s="4" t="s">
        <v>323</v>
      </c>
      <c r="M25" s="4">
        <v>11</v>
      </c>
      <c r="N25" s="4">
        <v>14</v>
      </c>
      <c r="O25" s="4">
        <v>14</v>
      </c>
      <c r="P25" s="1">
        <v>8</v>
      </c>
      <c r="Q25" s="1">
        <v>3</v>
      </c>
      <c r="R25" s="1">
        <v>0</v>
      </c>
    </row>
    <row r="26" spans="1:18" ht="12.75">
      <c r="A26" s="12" t="s">
        <v>129</v>
      </c>
      <c r="B26" s="2">
        <v>90</v>
      </c>
      <c r="C26" s="4">
        <v>65</v>
      </c>
      <c r="D26" s="33">
        <f>90+65</f>
        <v>155</v>
      </c>
      <c r="E26" s="4">
        <f>ROUND(90/9,2)</f>
        <v>10</v>
      </c>
      <c r="F26" s="4">
        <v>67</v>
      </c>
      <c r="G26" s="4">
        <v>3</v>
      </c>
      <c r="H26" s="4">
        <v>15</v>
      </c>
      <c r="I26" s="4">
        <v>8</v>
      </c>
      <c r="J26" s="4">
        <v>13</v>
      </c>
      <c r="K26" s="4">
        <v>0</v>
      </c>
      <c r="L26" s="4">
        <v>8</v>
      </c>
      <c r="M26" s="4">
        <v>19</v>
      </c>
      <c r="N26" s="4">
        <v>6</v>
      </c>
      <c r="O26" s="4">
        <v>11</v>
      </c>
      <c r="P26" s="1">
        <v>9</v>
      </c>
      <c r="Q26" s="1">
        <v>0</v>
      </c>
      <c r="R26" s="1">
        <v>0</v>
      </c>
    </row>
    <row r="27" spans="1:18" ht="12.75">
      <c r="A27" s="12" t="s">
        <v>56</v>
      </c>
      <c r="B27" s="2">
        <v>89</v>
      </c>
      <c r="C27" s="4">
        <v>20</v>
      </c>
      <c r="D27" s="4">
        <f>89+20</f>
        <v>109</v>
      </c>
      <c r="E27" s="4">
        <f>ROUND(89/11,2)</f>
        <v>8.09</v>
      </c>
      <c r="F27" s="4">
        <v>57</v>
      </c>
      <c r="G27" s="4">
        <v>10</v>
      </c>
      <c r="H27" s="4">
        <v>18</v>
      </c>
      <c r="I27" s="4">
        <v>0</v>
      </c>
      <c r="J27" s="4">
        <v>11</v>
      </c>
      <c r="K27" s="4">
        <v>3</v>
      </c>
      <c r="L27" s="4">
        <v>6</v>
      </c>
      <c r="M27" s="4">
        <v>9</v>
      </c>
      <c r="N27" s="4">
        <v>10</v>
      </c>
      <c r="O27" s="4">
        <v>8</v>
      </c>
      <c r="P27" s="1">
        <v>8</v>
      </c>
      <c r="Q27" s="1">
        <v>6</v>
      </c>
      <c r="R27" s="1" t="s">
        <v>323</v>
      </c>
    </row>
    <row r="28" spans="1:18" ht="12.75">
      <c r="A28" s="12" t="s">
        <v>49</v>
      </c>
      <c r="B28" s="2">
        <v>88</v>
      </c>
      <c r="C28" s="4">
        <v>10</v>
      </c>
      <c r="D28" s="4">
        <v>98</v>
      </c>
      <c r="E28" s="4">
        <f>ROUND(88/12,2)</f>
        <v>7.33</v>
      </c>
      <c r="F28" s="4">
        <v>62</v>
      </c>
      <c r="G28" s="4">
        <v>11</v>
      </c>
      <c r="H28" s="4">
        <v>1</v>
      </c>
      <c r="I28" s="4">
        <v>5</v>
      </c>
      <c r="J28" s="4">
        <v>8</v>
      </c>
      <c r="K28" s="4">
        <v>5</v>
      </c>
      <c r="L28" s="4">
        <v>6</v>
      </c>
      <c r="M28" s="4">
        <v>18</v>
      </c>
      <c r="N28" s="4">
        <v>1</v>
      </c>
      <c r="O28" s="4">
        <v>5</v>
      </c>
      <c r="P28" s="1">
        <v>11</v>
      </c>
      <c r="Q28" s="1">
        <v>3</v>
      </c>
      <c r="R28" s="1">
        <v>14</v>
      </c>
    </row>
    <row r="29" spans="1:18" ht="12.75">
      <c r="A29" s="12" t="s">
        <v>137</v>
      </c>
      <c r="B29" s="2">
        <v>87</v>
      </c>
      <c r="C29" s="4">
        <v>30</v>
      </c>
      <c r="D29" s="4">
        <f>87+30</f>
        <v>117</v>
      </c>
      <c r="E29" s="4">
        <f>ROUND(87/9,2)</f>
        <v>9.67</v>
      </c>
      <c r="F29" s="4">
        <v>62</v>
      </c>
      <c r="G29" s="4">
        <v>6</v>
      </c>
      <c r="H29" s="4">
        <v>8</v>
      </c>
      <c r="I29" s="4">
        <v>8</v>
      </c>
      <c r="J29" s="4">
        <v>13</v>
      </c>
      <c r="K29" s="4">
        <v>8</v>
      </c>
      <c r="L29" s="4">
        <v>3</v>
      </c>
      <c r="M29" s="4">
        <v>16</v>
      </c>
      <c r="N29" s="4">
        <v>10</v>
      </c>
      <c r="O29" s="4">
        <v>15</v>
      </c>
      <c r="P29" s="1">
        <v>0</v>
      </c>
      <c r="Q29" s="1">
        <v>0</v>
      </c>
      <c r="R29" s="1">
        <v>0</v>
      </c>
    </row>
    <row r="30" spans="1:18" ht="12.75">
      <c r="A30" s="12" t="s">
        <v>55</v>
      </c>
      <c r="B30" s="2">
        <v>86</v>
      </c>
      <c r="C30" s="4">
        <v>40</v>
      </c>
      <c r="D30" s="4">
        <f>86+40</f>
        <v>126</v>
      </c>
      <c r="E30" s="4">
        <f>ROUND(86/12,2)</f>
        <v>7.17</v>
      </c>
      <c r="F30" s="4">
        <v>58</v>
      </c>
      <c r="G30" s="4">
        <v>4</v>
      </c>
      <c r="H30" s="4">
        <v>5</v>
      </c>
      <c r="I30" s="4">
        <v>8</v>
      </c>
      <c r="J30" s="4">
        <v>8</v>
      </c>
      <c r="K30" s="4">
        <v>18</v>
      </c>
      <c r="L30" s="4">
        <v>3</v>
      </c>
      <c r="M30" s="4">
        <v>3</v>
      </c>
      <c r="N30" s="4">
        <v>4</v>
      </c>
      <c r="O30" s="4">
        <v>8</v>
      </c>
      <c r="P30" s="1">
        <v>16</v>
      </c>
      <c r="Q30" s="1">
        <v>8</v>
      </c>
      <c r="R30" s="1">
        <v>1</v>
      </c>
    </row>
    <row r="31" spans="1:18" ht="12.75">
      <c r="A31" s="12" t="s">
        <v>124</v>
      </c>
      <c r="B31" s="2">
        <v>85</v>
      </c>
      <c r="C31" s="4">
        <v>40</v>
      </c>
      <c r="D31" s="4">
        <v>125</v>
      </c>
      <c r="E31" s="4">
        <f>ROUND(85/10,2)</f>
        <v>8.5</v>
      </c>
      <c r="F31" s="4">
        <v>57</v>
      </c>
      <c r="G31" s="4">
        <v>8</v>
      </c>
      <c r="H31" s="4">
        <v>6</v>
      </c>
      <c r="I31" s="4">
        <v>13</v>
      </c>
      <c r="J31" s="4">
        <v>11</v>
      </c>
      <c r="K31" s="4">
        <v>13</v>
      </c>
      <c r="L31" s="4" t="s">
        <v>323</v>
      </c>
      <c r="M31" s="4">
        <v>6</v>
      </c>
      <c r="N31" s="4">
        <v>9</v>
      </c>
      <c r="O31" s="4">
        <v>8</v>
      </c>
      <c r="P31" s="1">
        <v>11</v>
      </c>
      <c r="Q31" s="1">
        <v>0</v>
      </c>
      <c r="R31" s="1">
        <v>0</v>
      </c>
    </row>
    <row r="32" spans="1:18" ht="12.75">
      <c r="A32" s="12" t="s">
        <v>46</v>
      </c>
      <c r="B32" s="2">
        <v>78</v>
      </c>
      <c r="C32" s="4">
        <v>30</v>
      </c>
      <c r="D32" s="4">
        <f>78+30</f>
        <v>108</v>
      </c>
      <c r="E32" s="4">
        <f>ROUND(78/12,2)</f>
        <v>6.5</v>
      </c>
      <c r="F32" s="4">
        <v>61</v>
      </c>
      <c r="G32" s="4">
        <v>8</v>
      </c>
      <c r="H32" s="4" t="s">
        <v>323</v>
      </c>
      <c r="I32" s="4">
        <v>9</v>
      </c>
      <c r="J32" s="4">
        <v>5</v>
      </c>
      <c r="K32" s="4" t="s">
        <v>323</v>
      </c>
      <c r="L32" s="4" t="s">
        <v>323</v>
      </c>
      <c r="M32" s="4">
        <v>21</v>
      </c>
      <c r="N32" s="4" t="s">
        <v>323</v>
      </c>
      <c r="O32" s="4">
        <v>13</v>
      </c>
      <c r="P32" s="1">
        <v>6</v>
      </c>
      <c r="Q32" s="1">
        <v>6</v>
      </c>
      <c r="R32" s="1">
        <v>10</v>
      </c>
    </row>
    <row r="33" spans="1:18" ht="12.75">
      <c r="A33" s="12" t="s">
        <v>66</v>
      </c>
      <c r="B33" s="2">
        <v>76</v>
      </c>
      <c r="C33" s="4"/>
      <c r="D33" s="4">
        <v>76</v>
      </c>
      <c r="E33" s="4">
        <f>ROUND(76/8,2)</f>
        <v>9.5</v>
      </c>
      <c r="F33" s="4">
        <v>59</v>
      </c>
      <c r="G33" s="4">
        <v>0</v>
      </c>
      <c r="H33" s="4">
        <v>0</v>
      </c>
      <c r="I33" s="4">
        <v>0</v>
      </c>
      <c r="J33" s="4">
        <v>0</v>
      </c>
      <c r="K33" s="4">
        <v>6</v>
      </c>
      <c r="L33" s="4">
        <v>11</v>
      </c>
      <c r="M33" s="4">
        <v>14</v>
      </c>
      <c r="N33" s="4">
        <v>8</v>
      </c>
      <c r="O33" s="4">
        <v>8</v>
      </c>
      <c r="P33" s="1">
        <v>16</v>
      </c>
      <c r="Q33" s="1">
        <v>3</v>
      </c>
      <c r="R33" s="1">
        <v>10</v>
      </c>
    </row>
    <row r="34" spans="1:18" ht="12.75">
      <c r="A34" s="12" t="s">
        <v>95</v>
      </c>
      <c r="B34" s="2">
        <v>76</v>
      </c>
      <c r="C34" s="4">
        <v>40</v>
      </c>
      <c r="D34" s="4">
        <f>76+40</f>
        <v>116</v>
      </c>
      <c r="E34" s="4">
        <f>ROUND(76/8,2)</f>
        <v>9.5</v>
      </c>
      <c r="F34" s="4">
        <v>64</v>
      </c>
      <c r="G34" s="4">
        <v>0</v>
      </c>
      <c r="H34" s="4">
        <v>0</v>
      </c>
      <c r="I34" s="4">
        <v>0</v>
      </c>
      <c r="J34" s="4">
        <v>1</v>
      </c>
      <c r="K34" s="4">
        <v>13</v>
      </c>
      <c r="L34" s="4">
        <v>8</v>
      </c>
      <c r="M34" s="4">
        <v>13</v>
      </c>
      <c r="N34" s="4">
        <v>13</v>
      </c>
      <c r="O34" s="4">
        <v>16</v>
      </c>
      <c r="P34" s="1">
        <v>9</v>
      </c>
      <c r="Q34" s="1">
        <v>3</v>
      </c>
      <c r="R34" s="1">
        <v>0</v>
      </c>
    </row>
    <row r="35" spans="1:18" ht="12.75">
      <c r="A35" s="12" t="s">
        <v>94</v>
      </c>
      <c r="B35" s="2">
        <v>72</v>
      </c>
      <c r="C35" s="4">
        <v>30</v>
      </c>
      <c r="D35" s="4">
        <v>102</v>
      </c>
      <c r="E35" s="4">
        <f>ROUND(72/7,2)</f>
        <v>10.29</v>
      </c>
      <c r="F35" s="4">
        <v>62</v>
      </c>
      <c r="G35" s="4">
        <v>0</v>
      </c>
      <c r="H35" s="4">
        <v>0</v>
      </c>
      <c r="I35" s="4">
        <v>0</v>
      </c>
      <c r="J35" s="4">
        <v>9</v>
      </c>
      <c r="K35" s="4">
        <v>13</v>
      </c>
      <c r="L35" s="4">
        <v>5</v>
      </c>
      <c r="M35" s="4">
        <v>13</v>
      </c>
      <c r="N35" s="4">
        <v>11</v>
      </c>
      <c r="O35" s="4">
        <v>0</v>
      </c>
      <c r="P35" s="1">
        <v>16</v>
      </c>
      <c r="Q35" s="1">
        <v>4</v>
      </c>
      <c r="R35" s="1">
        <v>0</v>
      </c>
    </row>
    <row r="36" spans="1:18" ht="12.75">
      <c r="A36" s="12" t="s">
        <v>144</v>
      </c>
      <c r="B36" s="2">
        <v>62</v>
      </c>
      <c r="C36" s="4">
        <v>30</v>
      </c>
      <c r="D36" s="4">
        <v>92</v>
      </c>
      <c r="E36" s="4">
        <f>ROUND(62/6,2)</f>
        <v>10.33</v>
      </c>
      <c r="F36" s="4">
        <v>57</v>
      </c>
      <c r="G36" s="4">
        <v>11</v>
      </c>
      <c r="H36" s="4">
        <v>10</v>
      </c>
      <c r="I36" s="4">
        <v>10</v>
      </c>
      <c r="J36" s="4">
        <v>16</v>
      </c>
      <c r="K36" s="4">
        <v>10</v>
      </c>
      <c r="L36" s="4">
        <v>5</v>
      </c>
      <c r="M36" s="4">
        <v>0</v>
      </c>
      <c r="N36" s="4">
        <v>0</v>
      </c>
      <c r="O36" s="4">
        <v>0</v>
      </c>
      <c r="P36" s="1">
        <v>0</v>
      </c>
      <c r="Q36" s="1">
        <v>0</v>
      </c>
      <c r="R36" s="1">
        <v>0</v>
      </c>
    </row>
    <row r="37" spans="1:18" ht="12.75">
      <c r="A37" s="12" t="s">
        <v>143</v>
      </c>
      <c r="B37" s="2">
        <v>60</v>
      </c>
      <c r="C37" s="4">
        <v>30</v>
      </c>
      <c r="D37" s="4">
        <v>90</v>
      </c>
      <c r="E37" s="4">
        <f>ROUND(60/7,2)</f>
        <v>8.57</v>
      </c>
      <c r="F37" s="4">
        <v>50</v>
      </c>
      <c r="G37" s="4">
        <v>8</v>
      </c>
      <c r="H37" s="4">
        <v>10</v>
      </c>
      <c r="I37" s="4">
        <v>8</v>
      </c>
      <c r="J37" s="4">
        <v>16</v>
      </c>
      <c r="K37" s="4">
        <v>5</v>
      </c>
      <c r="L37" s="4">
        <v>8</v>
      </c>
      <c r="M37" s="4">
        <v>5</v>
      </c>
      <c r="N37" s="4">
        <v>0</v>
      </c>
      <c r="O37" s="4">
        <v>0</v>
      </c>
      <c r="P37" s="1">
        <v>0</v>
      </c>
      <c r="Q37" s="1">
        <v>0</v>
      </c>
      <c r="R37" s="1">
        <v>0</v>
      </c>
    </row>
    <row r="38" spans="1:18" ht="12.75">
      <c r="A38" s="12" t="s">
        <v>64</v>
      </c>
      <c r="B38" s="2">
        <v>59</v>
      </c>
      <c r="C38" s="4"/>
      <c r="D38" s="4">
        <v>59</v>
      </c>
      <c r="E38" s="4">
        <f>ROUND(59/4,2)</f>
        <v>14.75</v>
      </c>
      <c r="F38" s="4">
        <v>59</v>
      </c>
      <c r="G38" s="4">
        <v>18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1">
        <v>13</v>
      </c>
      <c r="Q38" s="1">
        <v>12</v>
      </c>
      <c r="R38" s="1">
        <v>16</v>
      </c>
    </row>
    <row r="39" spans="1:18" ht="12.75">
      <c r="A39" s="12" t="s">
        <v>101</v>
      </c>
      <c r="B39" s="2">
        <v>54</v>
      </c>
      <c r="C39" s="4"/>
      <c r="D39" s="4">
        <v>54</v>
      </c>
      <c r="E39" s="4">
        <f>ROUND(54/7,2)</f>
        <v>7.71</v>
      </c>
      <c r="F39" s="4">
        <v>51</v>
      </c>
      <c r="G39" s="4">
        <v>0</v>
      </c>
      <c r="H39" s="4">
        <v>0</v>
      </c>
      <c r="I39" s="4">
        <v>0</v>
      </c>
      <c r="J39" s="4">
        <v>0</v>
      </c>
      <c r="K39" s="4">
        <v>15</v>
      </c>
      <c r="L39" s="4">
        <v>3</v>
      </c>
      <c r="M39" s="4">
        <v>14</v>
      </c>
      <c r="N39" s="4">
        <v>11</v>
      </c>
      <c r="O39" s="4">
        <v>5</v>
      </c>
      <c r="P39" s="1" t="s">
        <v>323</v>
      </c>
      <c r="Q39" s="1">
        <v>6</v>
      </c>
      <c r="R39" s="1">
        <v>0</v>
      </c>
    </row>
    <row r="40" spans="1:18" ht="12.75">
      <c r="A40" s="12" t="s">
        <v>98</v>
      </c>
      <c r="B40" s="2">
        <v>51</v>
      </c>
      <c r="C40" s="4"/>
      <c r="D40" s="4">
        <v>51</v>
      </c>
      <c r="E40" s="4">
        <f>ROUND(51/5,2)</f>
        <v>10.2</v>
      </c>
      <c r="F40" s="4">
        <v>51</v>
      </c>
      <c r="G40" s="4">
        <v>11</v>
      </c>
      <c r="H40" s="4">
        <v>0</v>
      </c>
      <c r="I40" s="4">
        <v>16</v>
      </c>
      <c r="J40" s="4">
        <v>0</v>
      </c>
      <c r="K40" s="4">
        <v>0</v>
      </c>
      <c r="L40" s="4">
        <v>3</v>
      </c>
      <c r="M40" s="4">
        <v>16</v>
      </c>
      <c r="N40" s="4">
        <v>0</v>
      </c>
      <c r="O40" s="4">
        <v>0</v>
      </c>
      <c r="P40" s="1">
        <v>0</v>
      </c>
      <c r="Q40" s="1">
        <v>5</v>
      </c>
      <c r="R40" s="1">
        <v>0</v>
      </c>
    </row>
    <row r="41" spans="1:18" ht="12.75">
      <c r="A41" s="12" t="s">
        <v>146</v>
      </c>
      <c r="B41" s="2">
        <v>50</v>
      </c>
      <c r="C41" s="4">
        <v>30</v>
      </c>
      <c r="D41" s="4">
        <v>80</v>
      </c>
      <c r="E41" s="4">
        <f>ROUND(50/5,2)</f>
        <v>10</v>
      </c>
      <c r="F41" s="4">
        <v>50</v>
      </c>
      <c r="G41" s="4">
        <v>6</v>
      </c>
      <c r="H41" s="4">
        <v>15</v>
      </c>
      <c r="I41" s="4">
        <v>11</v>
      </c>
      <c r="J41" s="4">
        <v>8</v>
      </c>
      <c r="K41" s="4">
        <v>10</v>
      </c>
      <c r="L41" s="4">
        <v>0</v>
      </c>
      <c r="M41" s="4">
        <v>0</v>
      </c>
      <c r="N41" s="4">
        <v>0</v>
      </c>
      <c r="O41" s="4">
        <v>0</v>
      </c>
      <c r="P41" s="1">
        <v>0</v>
      </c>
      <c r="Q41" s="1">
        <v>0</v>
      </c>
      <c r="R41" s="1">
        <v>0</v>
      </c>
    </row>
    <row r="42" spans="1:18" ht="12.75">
      <c r="A42" s="12" t="s">
        <v>123</v>
      </c>
      <c r="B42" s="2">
        <v>47</v>
      </c>
      <c r="C42" s="4"/>
      <c r="D42" s="4">
        <v>47</v>
      </c>
      <c r="E42" s="4">
        <f>ROUND(47/4,2)</f>
        <v>11.75</v>
      </c>
      <c r="F42" s="4">
        <v>47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17</v>
      </c>
      <c r="N42" s="4">
        <v>8</v>
      </c>
      <c r="O42" s="4">
        <v>11</v>
      </c>
      <c r="P42" s="1">
        <v>11</v>
      </c>
      <c r="Q42" s="1">
        <v>0</v>
      </c>
      <c r="R42" s="1">
        <v>0</v>
      </c>
    </row>
    <row r="43" spans="1:18" ht="12.75">
      <c r="A43" s="12" t="s">
        <v>142</v>
      </c>
      <c r="B43" s="2">
        <v>45</v>
      </c>
      <c r="C43" s="4">
        <v>20</v>
      </c>
      <c r="D43" s="4">
        <v>65</v>
      </c>
      <c r="E43" s="4">
        <f>ROUND(45/5,2)</f>
        <v>9</v>
      </c>
      <c r="F43" s="4">
        <v>45</v>
      </c>
      <c r="G43" s="4">
        <v>0</v>
      </c>
      <c r="H43" s="4">
        <v>0</v>
      </c>
      <c r="I43" s="4">
        <v>5</v>
      </c>
      <c r="J43" s="4">
        <v>11</v>
      </c>
      <c r="K43" s="4">
        <v>13</v>
      </c>
      <c r="L43" s="4">
        <v>8</v>
      </c>
      <c r="M43" s="4">
        <v>8</v>
      </c>
      <c r="N43" s="4">
        <v>0</v>
      </c>
      <c r="O43" s="4">
        <v>0</v>
      </c>
      <c r="P43" s="1">
        <v>0</v>
      </c>
      <c r="Q43" s="1">
        <v>0</v>
      </c>
      <c r="R43" s="1">
        <v>0</v>
      </c>
    </row>
    <row r="44" spans="1:18" ht="12.75">
      <c r="A44" s="12" t="s">
        <v>135</v>
      </c>
      <c r="B44" s="2">
        <v>40</v>
      </c>
      <c r="C44" s="4">
        <v>65</v>
      </c>
      <c r="D44" s="4">
        <f>40+65</f>
        <v>105</v>
      </c>
      <c r="E44" s="4">
        <f>ROUND(40/5,2)</f>
        <v>8</v>
      </c>
      <c r="F44" s="4">
        <v>40</v>
      </c>
      <c r="G44" s="4">
        <v>10</v>
      </c>
      <c r="H44" s="4">
        <v>10</v>
      </c>
      <c r="I44" s="4">
        <v>8</v>
      </c>
      <c r="J44" s="4">
        <v>8</v>
      </c>
      <c r="K44" s="4">
        <v>0</v>
      </c>
      <c r="L44" s="4">
        <v>0</v>
      </c>
      <c r="M44" s="4">
        <v>0</v>
      </c>
      <c r="N44" s="4">
        <v>0</v>
      </c>
      <c r="O44" s="4">
        <v>4</v>
      </c>
      <c r="P44" s="1">
        <v>0</v>
      </c>
      <c r="Q44" s="1">
        <v>0</v>
      </c>
      <c r="R44" s="1">
        <v>0</v>
      </c>
    </row>
    <row r="45" spans="1:18" ht="12.75">
      <c r="A45" s="12" t="s">
        <v>103</v>
      </c>
      <c r="B45" s="2">
        <v>39</v>
      </c>
      <c r="C45" s="4">
        <v>10</v>
      </c>
      <c r="D45" s="4">
        <v>49</v>
      </c>
      <c r="E45" s="4">
        <f>ROUND(39/5,2)</f>
        <v>7.8</v>
      </c>
      <c r="F45" s="4">
        <v>39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8</v>
      </c>
      <c r="N45" s="4">
        <v>13</v>
      </c>
      <c r="O45" s="4">
        <v>12</v>
      </c>
      <c r="P45" s="1">
        <v>1</v>
      </c>
      <c r="Q45" s="1">
        <v>5</v>
      </c>
      <c r="R45" s="1">
        <v>0</v>
      </c>
    </row>
    <row r="46" spans="1:18" ht="12.75">
      <c r="A46" s="12" t="s">
        <v>130</v>
      </c>
      <c r="B46" s="2">
        <v>38</v>
      </c>
      <c r="C46" s="4"/>
      <c r="D46" s="4">
        <v>38</v>
      </c>
      <c r="E46" s="4">
        <f>ROUND(38/5,2)</f>
        <v>7.6</v>
      </c>
      <c r="F46" s="4">
        <v>38</v>
      </c>
      <c r="G46" s="4">
        <v>6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3</v>
      </c>
      <c r="O46" s="4">
        <v>15</v>
      </c>
      <c r="P46" s="1">
        <v>13</v>
      </c>
      <c r="Q46" s="1">
        <v>0</v>
      </c>
      <c r="R46" s="1">
        <v>0</v>
      </c>
    </row>
    <row r="47" spans="1:18" ht="12.75">
      <c r="A47" s="12" t="s">
        <v>136</v>
      </c>
      <c r="B47" s="2">
        <v>37</v>
      </c>
      <c r="C47" s="4"/>
      <c r="D47" s="4">
        <v>37</v>
      </c>
      <c r="E47" s="4">
        <f>ROUND(37/5,2)</f>
        <v>7.4</v>
      </c>
      <c r="F47" s="4">
        <v>37</v>
      </c>
      <c r="G47" s="4">
        <v>0</v>
      </c>
      <c r="H47" s="4">
        <v>0</v>
      </c>
      <c r="I47" s="4">
        <v>0</v>
      </c>
      <c r="J47" s="4">
        <v>0</v>
      </c>
      <c r="K47" s="4">
        <v>10</v>
      </c>
      <c r="L47" s="4">
        <v>3</v>
      </c>
      <c r="M47" s="4">
        <v>13</v>
      </c>
      <c r="N47" s="4">
        <v>8</v>
      </c>
      <c r="O47" s="4">
        <v>3</v>
      </c>
      <c r="P47" s="1">
        <v>0</v>
      </c>
      <c r="Q47" s="1">
        <v>0</v>
      </c>
      <c r="R47" s="1">
        <v>0</v>
      </c>
    </row>
    <row r="48" spans="1:18" ht="12.75">
      <c r="A48" s="12" t="s">
        <v>158</v>
      </c>
      <c r="B48" s="2">
        <v>33</v>
      </c>
      <c r="C48" s="4">
        <v>40</v>
      </c>
      <c r="D48" s="4">
        <f>33+40</f>
        <v>73</v>
      </c>
      <c r="E48" s="4">
        <f>ROUND(33/4,2)</f>
        <v>8.25</v>
      </c>
      <c r="F48" s="4">
        <v>33</v>
      </c>
      <c r="G48" s="4">
        <v>11</v>
      </c>
      <c r="H48" s="4">
        <v>3</v>
      </c>
      <c r="I48" s="4">
        <v>18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1">
        <v>0</v>
      </c>
      <c r="Q48" s="1">
        <v>0</v>
      </c>
      <c r="R48" s="1">
        <v>0</v>
      </c>
    </row>
    <row r="49" spans="1:18" ht="12.75">
      <c r="A49" s="12" t="s">
        <v>126</v>
      </c>
      <c r="B49" s="2">
        <v>32</v>
      </c>
      <c r="C49" s="4"/>
      <c r="D49" s="4">
        <v>32</v>
      </c>
      <c r="E49" s="4">
        <f>ROUND(32/2,2)</f>
        <v>16</v>
      </c>
      <c r="F49" s="4">
        <v>32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11</v>
      </c>
      <c r="P49" s="1">
        <v>21</v>
      </c>
      <c r="Q49" s="1">
        <v>0</v>
      </c>
      <c r="R49" s="1">
        <v>0</v>
      </c>
    </row>
    <row r="50" spans="1:18" ht="12.75">
      <c r="A50" s="12" t="s">
        <v>127</v>
      </c>
      <c r="B50" s="2">
        <v>32</v>
      </c>
      <c r="C50" s="4"/>
      <c r="D50" s="4">
        <v>32</v>
      </c>
      <c r="E50" s="4">
        <f>ROUND(32/3,2)</f>
        <v>10.67</v>
      </c>
      <c r="F50" s="4">
        <v>32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8</v>
      </c>
      <c r="O50" s="4">
        <v>13</v>
      </c>
      <c r="P50" s="1">
        <v>11</v>
      </c>
      <c r="Q50" s="1">
        <v>0</v>
      </c>
      <c r="R50" s="1">
        <v>0</v>
      </c>
    </row>
    <row r="51" spans="1:18" ht="12.75">
      <c r="A51" s="12" t="s">
        <v>50</v>
      </c>
      <c r="B51" s="2">
        <v>32</v>
      </c>
      <c r="C51" s="4"/>
      <c r="D51" s="4">
        <v>32</v>
      </c>
      <c r="E51" s="4">
        <f>ROUND(32/5,2)</f>
        <v>6.4</v>
      </c>
      <c r="F51" s="4">
        <v>32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3</v>
      </c>
      <c r="O51" s="4">
        <v>5</v>
      </c>
      <c r="P51" s="1">
        <v>12</v>
      </c>
      <c r="Q51" s="1">
        <v>6</v>
      </c>
      <c r="R51" s="1">
        <v>6</v>
      </c>
    </row>
    <row r="52" spans="1:18" ht="12.75">
      <c r="A52" s="12" t="s">
        <v>125</v>
      </c>
      <c r="B52" s="2">
        <v>30</v>
      </c>
      <c r="C52" s="4"/>
      <c r="D52" s="4">
        <v>30</v>
      </c>
      <c r="E52" s="4">
        <f>ROUND(30/3,2)</f>
        <v>10</v>
      </c>
      <c r="F52" s="4">
        <v>30</v>
      </c>
      <c r="G52" s="4">
        <v>3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9</v>
      </c>
      <c r="P52" s="1">
        <v>18</v>
      </c>
      <c r="Q52" s="1">
        <v>0</v>
      </c>
      <c r="R52" s="1">
        <v>0</v>
      </c>
    </row>
    <row r="53" spans="1:18" ht="12.75">
      <c r="A53" s="12" t="s">
        <v>58</v>
      </c>
      <c r="B53" s="2">
        <v>20</v>
      </c>
      <c r="C53" s="4"/>
      <c r="D53" s="4">
        <v>20</v>
      </c>
      <c r="E53" s="4">
        <f>ROUND(20/3,2)</f>
        <v>6.67</v>
      </c>
      <c r="F53" s="4">
        <v>20</v>
      </c>
      <c r="G53" s="4">
        <v>0</v>
      </c>
      <c r="H53" s="4">
        <v>0</v>
      </c>
      <c r="I53" s="4">
        <v>0</v>
      </c>
      <c r="J53" s="4">
        <v>0</v>
      </c>
      <c r="K53" s="4">
        <v>13</v>
      </c>
      <c r="L53" s="4">
        <v>0</v>
      </c>
      <c r="M53" s="4">
        <v>0</v>
      </c>
      <c r="N53" s="4">
        <v>0</v>
      </c>
      <c r="O53" s="4">
        <v>0</v>
      </c>
      <c r="P53" s="1">
        <v>0</v>
      </c>
      <c r="Q53" s="1">
        <v>6</v>
      </c>
      <c r="R53" s="1">
        <v>1</v>
      </c>
    </row>
    <row r="54" spans="1:18" ht="12.75">
      <c r="A54" s="12" t="s">
        <v>131</v>
      </c>
      <c r="B54" s="2">
        <v>19</v>
      </c>
      <c r="C54" s="4"/>
      <c r="D54" s="4">
        <v>19</v>
      </c>
      <c r="E54" s="4">
        <f>ROUND(19/2,2)</f>
        <v>9.5</v>
      </c>
      <c r="F54" s="4">
        <v>19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10</v>
      </c>
      <c r="P54" s="1">
        <v>9</v>
      </c>
      <c r="Q54" s="1">
        <v>0</v>
      </c>
      <c r="R54" s="1">
        <v>0</v>
      </c>
    </row>
    <row r="55" spans="1:18" ht="12.75">
      <c r="A55" s="12" t="s">
        <v>59</v>
      </c>
      <c r="B55" s="2">
        <v>18</v>
      </c>
      <c r="C55" s="4"/>
      <c r="D55" s="4">
        <v>18</v>
      </c>
      <c r="E55" s="4">
        <f>ROUND(18/3,2)</f>
        <v>6</v>
      </c>
      <c r="F55" s="4">
        <v>18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1">
        <v>10</v>
      </c>
      <c r="Q55" s="1">
        <v>5</v>
      </c>
      <c r="R55" s="1">
        <v>3</v>
      </c>
    </row>
    <row r="56" spans="1:18" ht="12.75">
      <c r="A56" s="12" t="s">
        <v>145</v>
      </c>
      <c r="B56" s="2">
        <v>16</v>
      </c>
      <c r="C56" s="4"/>
      <c r="D56" s="4">
        <v>16</v>
      </c>
      <c r="E56" s="4">
        <v>16</v>
      </c>
      <c r="F56" s="4">
        <v>16</v>
      </c>
      <c r="G56" s="4">
        <v>0</v>
      </c>
      <c r="H56" s="4">
        <v>0</v>
      </c>
      <c r="I56" s="4">
        <v>0</v>
      </c>
      <c r="J56" s="4">
        <v>0</v>
      </c>
      <c r="K56" s="4">
        <v>16</v>
      </c>
      <c r="L56" s="4">
        <v>0</v>
      </c>
      <c r="M56" s="4">
        <v>0</v>
      </c>
      <c r="N56" s="4">
        <v>0</v>
      </c>
      <c r="O56" s="4">
        <v>0</v>
      </c>
      <c r="P56" s="1">
        <v>0</v>
      </c>
      <c r="Q56" s="1">
        <v>0</v>
      </c>
      <c r="R56" s="1">
        <v>0</v>
      </c>
    </row>
    <row r="57" spans="1:18" ht="12.75">
      <c r="A57" s="12" t="s">
        <v>51</v>
      </c>
      <c r="B57" s="2">
        <v>15</v>
      </c>
      <c r="C57" s="4"/>
      <c r="D57" s="4">
        <v>15</v>
      </c>
      <c r="E57" s="4">
        <v>5</v>
      </c>
      <c r="F57" s="4">
        <v>15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1">
        <v>3</v>
      </c>
      <c r="Q57" s="1">
        <v>6</v>
      </c>
      <c r="R57" s="1">
        <v>6</v>
      </c>
    </row>
    <row r="58" spans="1:18" ht="12.75">
      <c r="A58" s="12" t="s">
        <v>42</v>
      </c>
      <c r="B58" s="2">
        <v>14</v>
      </c>
      <c r="C58" s="4"/>
      <c r="D58" s="4">
        <v>14</v>
      </c>
      <c r="E58" s="4">
        <v>7</v>
      </c>
      <c r="F58" s="4">
        <v>14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1">
        <v>0</v>
      </c>
      <c r="Q58" s="1">
        <v>8</v>
      </c>
      <c r="R58" s="1">
        <v>6</v>
      </c>
    </row>
    <row r="59" spans="1:18" ht="12.75">
      <c r="A59" s="12" t="s">
        <v>128</v>
      </c>
      <c r="B59" s="2">
        <v>6</v>
      </c>
      <c r="C59" s="4"/>
      <c r="D59" s="4">
        <v>5</v>
      </c>
      <c r="E59" s="4">
        <v>6</v>
      </c>
      <c r="F59" s="4">
        <v>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1">
        <v>6</v>
      </c>
      <c r="Q59" s="1">
        <v>0</v>
      </c>
      <c r="R59" s="1">
        <v>0</v>
      </c>
    </row>
    <row r="60" spans="1:18" ht="12.75">
      <c r="A60" s="12" t="s">
        <v>57</v>
      </c>
      <c r="B60" s="2">
        <v>4</v>
      </c>
      <c r="C60" s="4"/>
      <c r="D60" s="4">
        <v>4</v>
      </c>
      <c r="E60" s="4">
        <v>4</v>
      </c>
      <c r="F60" s="4">
        <v>4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1">
        <v>0</v>
      </c>
      <c r="Q60" s="1">
        <v>0</v>
      </c>
      <c r="R60" s="1">
        <v>4</v>
      </c>
    </row>
    <row r="61" spans="1:18" ht="12.75">
      <c r="A61" s="12" t="s">
        <v>156</v>
      </c>
      <c r="B61" s="2">
        <v>0</v>
      </c>
      <c r="C61" s="4">
        <v>55</v>
      </c>
      <c r="D61" s="4">
        <v>55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1">
        <v>0</v>
      </c>
      <c r="Q61" s="1">
        <v>0</v>
      </c>
      <c r="R61" s="1">
        <v>0</v>
      </c>
    </row>
    <row r="62" spans="2:11" ht="12.75">
      <c r="B62" s="2" t="s">
        <v>326</v>
      </c>
      <c r="C62" s="1" t="s">
        <v>160</v>
      </c>
      <c r="E62" s="1" t="s">
        <v>329</v>
      </c>
      <c r="G62" s="8" t="s">
        <v>331</v>
      </c>
      <c r="H62" s="9" t="s">
        <v>332</v>
      </c>
      <c r="I62" s="31" t="s">
        <v>333</v>
      </c>
      <c r="J62" s="32" t="s">
        <v>334</v>
      </c>
      <c r="K62" s="33" t="s">
        <v>335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0" sqref="A10"/>
    </sheetView>
  </sheetViews>
  <sheetFormatPr defaultColWidth="9.140625" defaultRowHeight="12.75"/>
  <cols>
    <col min="1" max="1" width="16.421875" style="0" customWidth="1"/>
    <col min="2" max="2" width="16.421875" style="2" customWidth="1"/>
    <col min="3" max="3" width="17.140625" style="1" customWidth="1"/>
    <col min="4" max="10" width="16.421875" style="1" customWidth="1"/>
  </cols>
  <sheetData>
    <row r="1" spans="1:10" ht="15.75">
      <c r="A1" s="13" t="s">
        <v>37</v>
      </c>
      <c r="B1" s="3" t="s">
        <v>38</v>
      </c>
      <c r="C1" s="2" t="s">
        <v>147</v>
      </c>
      <c r="D1" s="2" t="s">
        <v>148</v>
      </c>
      <c r="E1" s="2" t="s">
        <v>150</v>
      </c>
      <c r="F1" s="2" t="s">
        <v>150</v>
      </c>
      <c r="G1" s="2" t="s">
        <v>149</v>
      </c>
      <c r="H1" s="2" t="s">
        <v>149</v>
      </c>
      <c r="I1" s="2" t="s">
        <v>149</v>
      </c>
      <c r="J1" s="2" t="s">
        <v>149</v>
      </c>
    </row>
    <row r="2" spans="3:10" ht="12.75">
      <c r="C2" s="1" t="s">
        <v>151</v>
      </c>
      <c r="D2" s="1" t="s">
        <v>152</v>
      </c>
      <c r="E2" s="1" t="s">
        <v>153</v>
      </c>
      <c r="F2" s="1" t="s">
        <v>153</v>
      </c>
      <c r="G2" s="1" t="s">
        <v>153</v>
      </c>
      <c r="H2" s="1" t="s">
        <v>153</v>
      </c>
      <c r="I2" s="1" t="s">
        <v>153</v>
      </c>
      <c r="J2" s="1" t="s">
        <v>153</v>
      </c>
    </row>
    <row r="4" spans="1:10" ht="12.75">
      <c r="A4" s="14" t="s">
        <v>62</v>
      </c>
      <c r="C4" s="10" t="s">
        <v>41</v>
      </c>
      <c r="D4" s="11" t="s">
        <v>43</v>
      </c>
      <c r="E4" s="11" t="s">
        <v>41</v>
      </c>
      <c r="F4" s="11" t="s">
        <v>73</v>
      </c>
      <c r="G4" s="11" t="s">
        <v>108</v>
      </c>
      <c r="H4" s="11" t="s">
        <v>40</v>
      </c>
      <c r="I4" s="11" t="s">
        <v>78</v>
      </c>
      <c r="J4" s="11" t="s">
        <v>43</v>
      </c>
    </row>
    <row r="5" spans="1:10" ht="12.75">
      <c r="A5" s="14"/>
      <c r="D5" s="11"/>
      <c r="E5" s="11"/>
      <c r="F5" s="11"/>
      <c r="G5" s="11"/>
      <c r="H5" s="11"/>
      <c r="I5" s="11"/>
      <c r="J5" s="11"/>
    </row>
    <row r="6" spans="1:10" ht="12.75">
      <c r="A6" s="12" t="s">
        <v>52</v>
      </c>
      <c r="B6" s="7">
        <v>65</v>
      </c>
      <c r="C6" s="27" t="s">
        <v>40</v>
      </c>
      <c r="D6" s="26" t="s">
        <v>43</v>
      </c>
      <c r="E6" s="8" t="s">
        <v>41</v>
      </c>
      <c r="F6" s="4" t="s">
        <v>132</v>
      </c>
      <c r="G6" s="8" t="s">
        <v>108</v>
      </c>
      <c r="H6" s="8" t="s">
        <v>40</v>
      </c>
      <c r="I6" s="4" t="s">
        <v>74</v>
      </c>
      <c r="J6" s="8" t="s">
        <v>43</v>
      </c>
    </row>
    <row r="7" spans="1:10" ht="12.75">
      <c r="A7" s="12" t="s">
        <v>93</v>
      </c>
      <c r="B7" s="7">
        <v>65</v>
      </c>
      <c r="C7" s="27" t="s">
        <v>75</v>
      </c>
      <c r="D7" s="26" t="s">
        <v>43</v>
      </c>
      <c r="E7" s="8" t="s">
        <v>41</v>
      </c>
      <c r="F7" s="4" t="s">
        <v>75</v>
      </c>
      <c r="G7" s="8" t="s">
        <v>108</v>
      </c>
      <c r="H7" s="8" t="s">
        <v>40</v>
      </c>
      <c r="I7" s="4" t="s">
        <v>133</v>
      </c>
      <c r="J7" s="8" t="s">
        <v>43</v>
      </c>
    </row>
    <row r="8" spans="1:10" ht="12.75">
      <c r="A8" s="12" t="s">
        <v>135</v>
      </c>
      <c r="B8" s="7">
        <v>65</v>
      </c>
      <c r="C8" s="27" t="s">
        <v>132</v>
      </c>
      <c r="D8" s="26" t="s">
        <v>43</v>
      </c>
      <c r="E8" s="8" t="s">
        <v>41</v>
      </c>
      <c r="F8" s="4" t="s">
        <v>132</v>
      </c>
      <c r="G8" s="8" t="s">
        <v>108</v>
      </c>
      <c r="H8" s="8" t="s">
        <v>40</v>
      </c>
      <c r="I8" s="4" t="s">
        <v>74</v>
      </c>
      <c r="J8" s="8" t="s">
        <v>43</v>
      </c>
    </row>
    <row r="9" spans="1:10" ht="12.75">
      <c r="A9" s="12" t="s">
        <v>129</v>
      </c>
      <c r="B9" s="7">
        <v>65</v>
      </c>
      <c r="C9" s="27" t="s">
        <v>73</v>
      </c>
      <c r="D9" s="26" t="s">
        <v>43</v>
      </c>
      <c r="E9" s="4" t="s">
        <v>75</v>
      </c>
      <c r="F9" s="8" t="s">
        <v>73</v>
      </c>
      <c r="G9" s="4" t="s">
        <v>140</v>
      </c>
      <c r="H9" s="8" t="s">
        <v>40</v>
      </c>
      <c r="I9" s="8" t="s">
        <v>78</v>
      </c>
      <c r="J9" s="8" t="s">
        <v>43</v>
      </c>
    </row>
    <row r="10" spans="1:10" ht="12.75">
      <c r="A10" s="12" t="s">
        <v>156</v>
      </c>
      <c r="B10" s="7">
        <v>55</v>
      </c>
      <c r="C10" s="27" t="s">
        <v>40</v>
      </c>
      <c r="D10" s="26" t="s">
        <v>43</v>
      </c>
      <c r="E10" s="4" t="s">
        <v>141</v>
      </c>
      <c r="F10" s="8" t="s">
        <v>73</v>
      </c>
      <c r="G10" s="4" t="s">
        <v>140</v>
      </c>
      <c r="H10" s="8" t="s">
        <v>40</v>
      </c>
      <c r="I10" s="4" t="s">
        <v>133</v>
      </c>
      <c r="J10" s="8" t="s">
        <v>43</v>
      </c>
    </row>
    <row r="11" spans="1:10" ht="12.75">
      <c r="A11" s="12" t="s">
        <v>54</v>
      </c>
      <c r="B11" s="7">
        <v>45</v>
      </c>
      <c r="C11" s="27" t="s">
        <v>75</v>
      </c>
      <c r="D11" s="26" t="s">
        <v>43</v>
      </c>
      <c r="E11" s="4" t="s">
        <v>132</v>
      </c>
      <c r="F11" s="4" t="s">
        <v>75</v>
      </c>
      <c r="G11" s="4" t="s">
        <v>140</v>
      </c>
      <c r="H11" s="8" t="s">
        <v>40</v>
      </c>
      <c r="I11" s="4" t="s">
        <v>74</v>
      </c>
      <c r="J11" s="8" t="s">
        <v>43</v>
      </c>
    </row>
    <row r="12" spans="1:10" ht="12.75">
      <c r="A12" s="12" t="s">
        <v>44</v>
      </c>
      <c r="B12" s="7">
        <v>40</v>
      </c>
      <c r="C12" s="27" t="s">
        <v>75</v>
      </c>
      <c r="D12" s="27" t="s">
        <v>73</v>
      </c>
      <c r="E12" s="4" t="s">
        <v>75</v>
      </c>
      <c r="F12" s="8" t="s">
        <v>73</v>
      </c>
      <c r="G12" s="8" t="s">
        <v>108</v>
      </c>
      <c r="H12" s="8" t="s">
        <v>40</v>
      </c>
      <c r="I12" s="4" t="s">
        <v>133</v>
      </c>
      <c r="J12" s="8" t="s">
        <v>43</v>
      </c>
    </row>
    <row r="13" spans="1:10" ht="12.75">
      <c r="A13" s="12" t="s">
        <v>102</v>
      </c>
      <c r="B13" s="7">
        <v>40</v>
      </c>
      <c r="C13" s="27" t="s">
        <v>132</v>
      </c>
      <c r="D13" s="27" t="s">
        <v>40</v>
      </c>
      <c r="E13" s="4" t="s">
        <v>132</v>
      </c>
      <c r="F13" s="8" t="s">
        <v>73</v>
      </c>
      <c r="G13" s="8" t="s">
        <v>108</v>
      </c>
      <c r="H13" s="8" t="s">
        <v>40</v>
      </c>
      <c r="I13" s="4" t="s">
        <v>74</v>
      </c>
      <c r="J13" s="8" t="s">
        <v>43</v>
      </c>
    </row>
    <row r="14" spans="1:10" ht="12.75">
      <c r="A14" s="12" t="s">
        <v>60</v>
      </c>
      <c r="B14" s="7">
        <v>40</v>
      </c>
      <c r="C14" s="27" t="s">
        <v>40</v>
      </c>
      <c r="D14" s="27" t="s">
        <v>73</v>
      </c>
      <c r="E14" s="4" t="s">
        <v>132</v>
      </c>
      <c r="F14" s="8" t="s">
        <v>73</v>
      </c>
      <c r="G14" s="4" t="s">
        <v>77</v>
      </c>
      <c r="H14" s="8" t="s">
        <v>40</v>
      </c>
      <c r="I14" s="8" t="s">
        <v>78</v>
      </c>
      <c r="J14" s="8" t="s">
        <v>43</v>
      </c>
    </row>
    <row r="15" spans="1:10" ht="12.75">
      <c r="A15" s="12" t="s">
        <v>95</v>
      </c>
      <c r="B15" s="7">
        <v>40</v>
      </c>
      <c r="C15" s="27" t="s">
        <v>73</v>
      </c>
      <c r="D15" s="27" t="s">
        <v>40</v>
      </c>
      <c r="E15" s="4" t="s">
        <v>75</v>
      </c>
      <c r="F15" s="8" t="s">
        <v>73</v>
      </c>
      <c r="G15" s="8" t="s">
        <v>108</v>
      </c>
      <c r="H15" s="8" t="s">
        <v>40</v>
      </c>
      <c r="I15" s="4" t="s">
        <v>107</v>
      </c>
      <c r="J15" s="8" t="s">
        <v>43</v>
      </c>
    </row>
    <row r="16" spans="1:10" ht="12.75">
      <c r="A16" s="12" t="s">
        <v>55</v>
      </c>
      <c r="B16" s="7">
        <v>40</v>
      </c>
      <c r="C16" s="27" t="s">
        <v>43</v>
      </c>
      <c r="D16" s="27" t="s">
        <v>73</v>
      </c>
      <c r="E16" s="4" t="s">
        <v>75</v>
      </c>
      <c r="F16" s="8" t="s">
        <v>73</v>
      </c>
      <c r="G16" s="8" t="s">
        <v>108</v>
      </c>
      <c r="H16" s="8" t="s">
        <v>40</v>
      </c>
      <c r="I16" s="4" t="s">
        <v>107</v>
      </c>
      <c r="J16" s="8" t="s">
        <v>43</v>
      </c>
    </row>
    <row r="17" spans="1:10" ht="12.75">
      <c r="A17" s="12" t="s">
        <v>124</v>
      </c>
      <c r="B17" s="7">
        <v>40</v>
      </c>
      <c r="C17" s="27" t="s">
        <v>132</v>
      </c>
      <c r="D17" s="27" t="s">
        <v>73</v>
      </c>
      <c r="E17" s="4" t="s">
        <v>132</v>
      </c>
      <c r="F17" s="8" t="s">
        <v>73</v>
      </c>
      <c r="G17" s="8" t="s">
        <v>108</v>
      </c>
      <c r="H17" s="8" t="s">
        <v>40</v>
      </c>
      <c r="I17" s="4" t="s">
        <v>133</v>
      </c>
      <c r="J17" s="8" t="s">
        <v>43</v>
      </c>
    </row>
    <row r="18" spans="1:10" ht="12.75">
      <c r="A18" s="12" t="s">
        <v>158</v>
      </c>
      <c r="B18" s="7">
        <v>40</v>
      </c>
      <c r="C18" s="27" t="s">
        <v>43</v>
      </c>
      <c r="D18" s="27" t="s">
        <v>40</v>
      </c>
      <c r="E18" s="8" t="s">
        <v>41</v>
      </c>
      <c r="F18" s="8" t="s">
        <v>73</v>
      </c>
      <c r="G18" s="4" t="s">
        <v>77</v>
      </c>
      <c r="H18" s="8" t="s">
        <v>40</v>
      </c>
      <c r="I18" s="4" t="s">
        <v>74</v>
      </c>
      <c r="J18" s="8" t="s">
        <v>43</v>
      </c>
    </row>
    <row r="19" spans="1:10" ht="12.75">
      <c r="A19" s="12" t="s">
        <v>45</v>
      </c>
      <c r="B19" s="7">
        <v>40</v>
      </c>
      <c r="C19" s="27" t="s">
        <v>73</v>
      </c>
      <c r="D19" s="27" t="s">
        <v>132</v>
      </c>
      <c r="E19" s="4" t="s">
        <v>132</v>
      </c>
      <c r="F19" s="8" t="s">
        <v>73</v>
      </c>
      <c r="G19" s="4" t="s">
        <v>140</v>
      </c>
      <c r="H19" s="8" t="s">
        <v>40</v>
      </c>
      <c r="I19" s="8" t="s">
        <v>78</v>
      </c>
      <c r="J19" s="8" t="s">
        <v>43</v>
      </c>
    </row>
    <row r="20" spans="1:10" ht="12.75">
      <c r="A20" s="12" t="s">
        <v>100</v>
      </c>
      <c r="B20" s="7">
        <v>30</v>
      </c>
      <c r="C20" s="27" t="s">
        <v>40</v>
      </c>
      <c r="D20" s="27" t="s">
        <v>132</v>
      </c>
      <c r="E20" s="4" t="s">
        <v>132</v>
      </c>
      <c r="F20" s="4" t="s">
        <v>75</v>
      </c>
      <c r="G20" s="8" t="s">
        <v>108</v>
      </c>
      <c r="H20" s="8" t="s">
        <v>40</v>
      </c>
      <c r="I20" s="4" t="s">
        <v>107</v>
      </c>
      <c r="J20" s="8" t="s">
        <v>43</v>
      </c>
    </row>
    <row r="21" spans="1:10" ht="12.75">
      <c r="A21" s="12" t="s">
        <v>46</v>
      </c>
      <c r="B21" s="7">
        <v>30</v>
      </c>
      <c r="C21" s="27" t="s">
        <v>75</v>
      </c>
      <c r="D21" s="27" t="s">
        <v>132</v>
      </c>
      <c r="E21" s="4" t="s">
        <v>132</v>
      </c>
      <c r="F21" s="4" t="s">
        <v>75</v>
      </c>
      <c r="G21" s="8" t="s">
        <v>108</v>
      </c>
      <c r="H21" s="8" t="s">
        <v>40</v>
      </c>
      <c r="I21" s="4" t="s">
        <v>133</v>
      </c>
      <c r="J21" s="8" t="s">
        <v>43</v>
      </c>
    </row>
    <row r="22" spans="1:10" ht="12.75">
      <c r="A22" s="12" t="s">
        <v>39</v>
      </c>
      <c r="B22" s="7">
        <v>30</v>
      </c>
      <c r="C22" s="27" t="s">
        <v>40</v>
      </c>
      <c r="D22" s="27" t="s">
        <v>140</v>
      </c>
      <c r="E22" s="4" t="s">
        <v>132</v>
      </c>
      <c r="F22" s="8" t="s">
        <v>73</v>
      </c>
      <c r="G22" s="4" t="s">
        <v>140</v>
      </c>
      <c r="H22" s="8" t="s">
        <v>40</v>
      </c>
      <c r="I22" s="4" t="s">
        <v>107</v>
      </c>
      <c r="J22" s="8" t="s">
        <v>43</v>
      </c>
    </row>
    <row r="23" spans="1:10" ht="12.75">
      <c r="A23" s="12" t="s">
        <v>48</v>
      </c>
      <c r="B23" s="7">
        <v>30</v>
      </c>
      <c r="C23" s="27" t="s">
        <v>43</v>
      </c>
      <c r="D23" s="27" t="s">
        <v>40</v>
      </c>
      <c r="E23" s="4" t="s">
        <v>132</v>
      </c>
      <c r="F23" s="4" t="s">
        <v>75</v>
      </c>
      <c r="G23" s="8" t="s">
        <v>108</v>
      </c>
      <c r="H23" s="8" t="s">
        <v>40</v>
      </c>
      <c r="I23" s="4" t="s">
        <v>74</v>
      </c>
      <c r="J23" s="8" t="s">
        <v>43</v>
      </c>
    </row>
    <row r="24" spans="1:10" ht="12.75">
      <c r="A24" s="12" t="s">
        <v>146</v>
      </c>
      <c r="B24" s="7">
        <v>30</v>
      </c>
      <c r="C24" s="27" t="s">
        <v>75</v>
      </c>
      <c r="D24" s="27" t="s">
        <v>132</v>
      </c>
      <c r="E24" s="4" t="s">
        <v>132</v>
      </c>
      <c r="F24" s="4" t="s">
        <v>75</v>
      </c>
      <c r="G24" s="8" t="s">
        <v>108</v>
      </c>
      <c r="H24" s="8" t="s">
        <v>40</v>
      </c>
      <c r="I24" s="4" t="s">
        <v>107</v>
      </c>
      <c r="J24" s="8" t="s">
        <v>43</v>
      </c>
    </row>
    <row r="25" spans="1:10" ht="12.75">
      <c r="A25" s="12" t="s">
        <v>106</v>
      </c>
      <c r="B25" s="7">
        <v>30</v>
      </c>
      <c r="C25" s="27" t="s">
        <v>43</v>
      </c>
      <c r="D25" s="27" t="s">
        <v>75</v>
      </c>
      <c r="E25" s="4" t="s">
        <v>132</v>
      </c>
      <c r="F25" s="4" t="s">
        <v>75</v>
      </c>
      <c r="G25" s="8" t="s">
        <v>108</v>
      </c>
      <c r="H25" s="8" t="s">
        <v>40</v>
      </c>
      <c r="I25" s="4" t="s">
        <v>133</v>
      </c>
      <c r="J25" s="8" t="s">
        <v>43</v>
      </c>
    </row>
    <row r="26" spans="1:10" ht="12.75">
      <c r="A26" s="12" t="s">
        <v>94</v>
      </c>
      <c r="B26" s="7">
        <v>30</v>
      </c>
      <c r="C26" s="27" t="s">
        <v>73</v>
      </c>
      <c r="D26" s="27" t="s">
        <v>40</v>
      </c>
      <c r="E26" s="4" t="s">
        <v>75</v>
      </c>
      <c r="F26" s="8" t="s">
        <v>73</v>
      </c>
      <c r="G26" s="4" t="s">
        <v>140</v>
      </c>
      <c r="H26" s="8" t="s">
        <v>40</v>
      </c>
      <c r="I26" s="4" t="s">
        <v>107</v>
      </c>
      <c r="J26" s="8" t="s">
        <v>43</v>
      </c>
    </row>
    <row r="27" spans="1:10" ht="12.75">
      <c r="A27" s="12" t="s">
        <v>137</v>
      </c>
      <c r="B27" s="7">
        <v>30</v>
      </c>
      <c r="C27" s="27" t="s">
        <v>132</v>
      </c>
      <c r="D27" s="27" t="s">
        <v>133</v>
      </c>
      <c r="E27" s="4" t="s">
        <v>132</v>
      </c>
      <c r="F27" s="8" t="s">
        <v>73</v>
      </c>
      <c r="G27" s="4" t="s">
        <v>140</v>
      </c>
      <c r="H27" s="8" t="s">
        <v>40</v>
      </c>
      <c r="I27" s="4" t="s">
        <v>133</v>
      </c>
      <c r="J27" s="8" t="s">
        <v>43</v>
      </c>
    </row>
    <row r="28" spans="1:10" ht="12.75">
      <c r="A28" s="12" t="s">
        <v>144</v>
      </c>
      <c r="B28" s="7">
        <v>30</v>
      </c>
      <c r="C28" s="27" t="s">
        <v>108</v>
      </c>
      <c r="D28" s="27" t="s">
        <v>132</v>
      </c>
      <c r="E28" s="4" t="s">
        <v>132</v>
      </c>
      <c r="F28" s="8" t="s">
        <v>73</v>
      </c>
      <c r="G28" s="8" t="s">
        <v>108</v>
      </c>
      <c r="H28" s="8" t="s">
        <v>40</v>
      </c>
      <c r="I28" s="4" t="s">
        <v>74</v>
      </c>
      <c r="J28" s="4" t="s">
        <v>107</v>
      </c>
    </row>
    <row r="29" spans="1:10" ht="12.75">
      <c r="A29" s="12" t="s">
        <v>65</v>
      </c>
      <c r="B29" s="7">
        <v>30</v>
      </c>
      <c r="C29" s="27" t="s">
        <v>43</v>
      </c>
      <c r="D29" s="27" t="s">
        <v>81</v>
      </c>
      <c r="E29" s="4" t="s">
        <v>132</v>
      </c>
      <c r="F29" s="8" t="s">
        <v>73</v>
      </c>
      <c r="G29" s="4" t="s">
        <v>81</v>
      </c>
      <c r="H29" s="8" t="s">
        <v>40</v>
      </c>
      <c r="I29" s="4" t="s">
        <v>107</v>
      </c>
      <c r="J29" s="8" t="s">
        <v>43</v>
      </c>
    </row>
    <row r="30" spans="1:10" ht="12.75">
      <c r="A30" s="12" t="s">
        <v>143</v>
      </c>
      <c r="B30" s="7">
        <v>30</v>
      </c>
      <c r="C30" s="27" t="s">
        <v>73</v>
      </c>
      <c r="D30" s="27" t="s">
        <v>40</v>
      </c>
      <c r="E30" s="4" t="s">
        <v>75</v>
      </c>
      <c r="F30" s="8" t="s">
        <v>73</v>
      </c>
      <c r="G30" s="8" t="s">
        <v>108</v>
      </c>
      <c r="H30" s="8" t="s">
        <v>40</v>
      </c>
      <c r="I30" s="4" t="s">
        <v>74</v>
      </c>
      <c r="J30" s="4" t="s">
        <v>107</v>
      </c>
    </row>
    <row r="31" spans="1:10" ht="12.75">
      <c r="A31" s="12" t="s">
        <v>97</v>
      </c>
      <c r="B31" s="7">
        <v>20</v>
      </c>
      <c r="C31" s="27" t="s">
        <v>132</v>
      </c>
      <c r="D31" s="27" t="s">
        <v>74</v>
      </c>
      <c r="E31" s="4" t="s">
        <v>132</v>
      </c>
      <c r="F31" s="8" t="s">
        <v>73</v>
      </c>
      <c r="G31" s="4" t="s">
        <v>140</v>
      </c>
      <c r="H31" s="8" t="s">
        <v>40</v>
      </c>
      <c r="I31" s="4" t="s">
        <v>74</v>
      </c>
      <c r="J31" s="4" t="s">
        <v>107</v>
      </c>
    </row>
    <row r="32" spans="1:10" ht="12.75">
      <c r="A32" s="12" t="s">
        <v>99</v>
      </c>
      <c r="B32" s="7">
        <v>20</v>
      </c>
      <c r="C32" s="27" t="s">
        <v>132</v>
      </c>
      <c r="D32" s="27" t="s">
        <v>73</v>
      </c>
      <c r="E32" s="4" t="s">
        <v>132</v>
      </c>
      <c r="F32" s="8" t="s">
        <v>73</v>
      </c>
      <c r="G32" s="4" t="s">
        <v>77</v>
      </c>
      <c r="H32" s="4" t="s">
        <v>140</v>
      </c>
      <c r="I32" s="4" t="s">
        <v>107</v>
      </c>
      <c r="J32" s="8" t="s">
        <v>43</v>
      </c>
    </row>
    <row r="33" spans="1:10" ht="12.75">
      <c r="A33" s="12" t="s">
        <v>47</v>
      </c>
      <c r="B33" s="7">
        <v>20</v>
      </c>
      <c r="C33" s="27" t="s">
        <v>73</v>
      </c>
      <c r="D33" s="27" t="s">
        <v>140</v>
      </c>
      <c r="E33" s="4" t="s">
        <v>85</v>
      </c>
      <c r="F33" s="8" t="s">
        <v>73</v>
      </c>
      <c r="G33" s="4" t="s">
        <v>140</v>
      </c>
      <c r="H33" s="8" t="s">
        <v>40</v>
      </c>
      <c r="I33" s="4" t="s">
        <v>74</v>
      </c>
      <c r="J33" s="4" t="s">
        <v>107</v>
      </c>
    </row>
    <row r="34" spans="1:10" ht="12.75">
      <c r="A34" s="12" t="s">
        <v>61</v>
      </c>
      <c r="B34" s="7">
        <v>20</v>
      </c>
      <c r="C34" s="27" t="s">
        <v>84</v>
      </c>
      <c r="D34" s="27" t="s">
        <v>141</v>
      </c>
      <c r="E34" s="4" t="s">
        <v>132</v>
      </c>
      <c r="F34" s="4" t="s">
        <v>141</v>
      </c>
      <c r="G34" s="8" t="s">
        <v>108</v>
      </c>
      <c r="H34" s="4" t="s">
        <v>84</v>
      </c>
      <c r="I34" s="4" t="s">
        <v>107</v>
      </c>
      <c r="J34" s="8" t="s">
        <v>43</v>
      </c>
    </row>
    <row r="35" spans="1:10" ht="12.75">
      <c r="A35" s="12" t="s">
        <v>105</v>
      </c>
      <c r="B35" s="7">
        <v>20</v>
      </c>
      <c r="C35" s="27" t="s">
        <v>73</v>
      </c>
      <c r="D35" s="27" t="s">
        <v>132</v>
      </c>
      <c r="E35" s="4" t="s">
        <v>132</v>
      </c>
      <c r="F35" s="8" t="s">
        <v>73</v>
      </c>
      <c r="G35" s="4" t="s">
        <v>77</v>
      </c>
      <c r="H35" s="8" t="s">
        <v>40</v>
      </c>
      <c r="I35" s="4" t="s">
        <v>74</v>
      </c>
      <c r="J35" s="4" t="s">
        <v>76</v>
      </c>
    </row>
    <row r="36" spans="1:10" ht="12.75">
      <c r="A36" s="12" t="s">
        <v>56</v>
      </c>
      <c r="B36" s="7">
        <v>20</v>
      </c>
      <c r="C36" s="27" t="s">
        <v>132</v>
      </c>
      <c r="D36" s="27" t="s">
        <v>40</v>
      </c>
      <c r="E36" s="4" t="s">
        <v>132</v>
      </c>
      <c r="F36" s="4" t="s">
        <v>75</v>
      </c>
      <c r="G36" s="4" t="s">
        <v>81</v>
      </c>
      <c r="H36" s="8" t="s">
        <v>40</v>
      </c>
      <c r="I36" s="8" t="s">
        <v>78</v>
      </c>
      <c r="J36" s="4" t="s">
        <v>107</v>
      </c>
    </row>
    <row r="37" spans="1:10" ht="12.75">
      <c r="A37" s="12" t="s">
        <v>142</v>
      </c>
      <c r="B37" s="7">
        <v>20</v>
      </c>
      <c r="C37" s="27" t="s">
        <v>74</v>
      </c>
      <c r="D37" s="27" t="s">
        <v>75</v>
      </c>
      <c r="E37" s="4" t="s">
        <v>132</v>
      </c>
      <c r="F37" s="4" t="s">
        <v>75</v>
      </c>
      <c r="G37" s="8" t="s">
        <v>108</v>
      </c>
      <c r="H37" s="8" t="s">
        <v>40</v>
      </c>
      <c r="I37" s="4" t="s">
        <v>74</v>
      </c>
      <c r="J37" s="4" t="s">
        <v>107</v>
      </c>
    </row>
    <row r="38" spans="1:10" ht="12.75">
      <c r="A38" s="12" t="s">
        <v>63</v>
      </c>
      <c r="B38" s="7">
        <v>20</v>
      </c>
      <c r="C38" s="27" t="s">
        <v>132</v>
      </c>
      <c r="D38" s="27" t="s">
        <v>133</v>
      </c>
      <c r="E38" s="4" t="s">
        <v>132</v>
      </c>
      <c r="F38" s="4" t="s">
        <v>75</v>
      </c>
      <c r="G38" s="8" t="s">
        <v>108</v>
      </c>
      <c r="H38" s="4" t="s">
        <v>77</v>
      </c>
      <c r="I38" s="4" t="s">
        <v>133</v>
      </c>
      <c r="J38" s="8" t="s">
        <v>43</v>
      </c>
    </row>
    <row r="39" spans="1:10" ht="12.75">
      <c r="A39" s="12" t="s">
        <v>138</v>
      </c>
      <c r="B39" s="7">
        <v>20</v>
      </c>
      <c r="C39" s="27" t="s">
        <v>40</v>
      </c>
      <c r="D39" s="27" t="s">
        <v>75</v>
      </c>
      <c r="E39" s="4" t="s">
        <v>75</v>
      </c>
      <c r="F39" s="8" t="s">
        <v>73</v>
      </c>
      <c r="G39" s="4" t="s">
        <v>84</v>
      </c>
      <c r="H39" s="8" t="s">
        <v>40</v>
      </c>
      <c r="I39" s="4" t="s">
        <v>74</v>
      </c>
      <c r="J39" s="4" t="s">
        <v>133</v>
      </c>
    </row>
    <row r="40" spans="1:10" ht="12.75">
      <c r="A40" s="12" t="s">
        <v>96</v>
      </c>
      <c r="B40" s="7">
        <v>20</v>
      </c>
      <c r="C40" s="27" t="s">
        <v>73</v>
      </c>
      <c r="D40" s="27" t="s">
        <v>74</v>
      </c>
      <c r="E40" s="4" t="s">
        <v>132</v>
      </c>
      <c r="F40" s="8" t="s">
        <v>73</v>
      </c>
      <c r="G40" s="4" t="s">
        <v>77</v>
      </c>
      <c r="H40" s="4" t="s">
        <v>81</v>
      </c>
      <c r="I40" s="8" t="s">
        <v>78</v>
      </c>
      <c r="J40" s="4" t="s">
        <v>74</v>
      </c>
    </row>
    <row r="41" spans="1:10" ht="12.75">
      <c r="A41" s="12" t="s">
        <v>103</v>
      </c>
      <c r="B41" s="7">
        <v>10</v>
      </c>
      <c r="C41" s="27" t="s">
        <v>133</v>
      </c>
      <c r="D41" s="27" t="s">
        <v>132</v>
      </c>
      <c r="E41" s="4" t="s">
        <v>132</v>
      </c>
      <c r="F41" s="8" t="s">
        <v>73</v>
      </c>
      <c r="G41" s="4" t="s">
        <v>140</v>
      </c>
      <c r="H41" s="4" t="s">
        <v>81</v>
      </c>
      <c r="I41" s="4" t="s">
        <v>74</v>
      </c>
      <c r="J41" s="4" t="s">
        <v>133</v>
      </c>
    </row>
    <row r="42" spans="1:10" ht="12.75">
      <c r="A42" s="12" t="s">
        <v>104</v>
      </c>
      <c r="B42" s="7">
        <v>10</v>
      </c>
      <c r="C42" s="27" t="s">
        <v>73</v>
      </c>
      <c r="D42" s="27" t="s">
        <v>81</v>
      </c>
      <c r="E42" s="4" t="s">
        <v>75</v>
      </c>
      <c r="F42" s="8" t="s">
        <v>73</v>
      </c>
      <c r="G42" s="4" t="s">
        <v>140</v>
      </c>
      <c r="H42" s="4" t="s">
        <v>81</v>
      </c>
      <c r="I42" s="4" t="s">
        <v>76</v>
      </c>
      <c r="J42" s="4" t="s">
        <v>133</v>
      </c>
    </row>
    <row r="43" spans="1:10" ht="12.75">
      <c r="A43" s="12" t="s">
        <v>49</v>
      </c>
      <c r="B43" s="7">
        <v>10</v>
      </c>
      <c r="C43" s="27" t="s">
        <v>132</v>
      </c>
      <c r="D43" s="27" t="s">
        <v>40</v>
      </c>
      <c r="E43" s="4" t="s">
        <v>132</v>
      </c>
      <c r="F43" s="4" t="s">
        <v>75</v>
      </c>
      <c r="G43" s="4" t="s">
        <v>140</v>
      </c>
      <c r="H43" s="8" t="s">
        <v>40</v>
      </c>
      <c r="I43" s="4" t="s">
        <v>74</v>
      </c>
      <c r="J43" s="4" t="s">
        <v>133</v>
      </c>
    </row>
    <row r="44" spans="1:10" ht="12.75">
      <c r="A44" s="12" t="s">
        <v>53</v>
      </c>
      <c r="B44" s="7">
        <v>0</v>
      </c>
      <c r="C44" s="27" t="s">
        <v>140</v>
      </c>
      <c r="D44" s="27" t="s">
        <v>133</v>
      </c>
      <c r="E44" s="4" t="s">
        <v>141</v>
      </c>
      <c r="F44" s="4" t="s">
        <v>75</v>
      </c>
      <c r="G44" s="4" t="s">
        <v>84</v>
      </c>
      <c r="H44" s="4" t="s">
        <v>140</v>
      </c>
      <c r="I44" s="4" t="s">
        <v>74</v>
      </c>
      <c r="J44" s="4" t="s">
        <v>133</v>
      </c>
    </row>
    <row r="45" spans="2:10" ht="12.75">
      <c r="B45" s="7" t="s">
        <v>160</v>
      </c>
      <c r="C45" s="4" t="s">
        <v>304</v>
      </c>
      <c r="D45" s="4" t="s">
        <v>305</v>
      </c>
      <c r="E45" s="4" t="s">
        <v>161</v>
      </c>
      <c r="F45" s="4" t="s">
        <v>162</v>
      </c>
      <c r="G45" s="4" t="s">
        <v>163</v>
      </c>
      <c r="H45" s="4" t="s">
        <v>164</v>
      </c>
      <c r="I45" s="4" t="s">
        <v>168</v>
      </c>
      <c r="J45" s="4" t="s">
        <v>169</v>
      </c>
    </row>
    <row r="46" spans="2:10" ht="12.75">
      <c r="B46" s="7"/>
      <c r="C46" s="4"/>
      <c r="D46" s="4"/>
      <c r="E46" s="4"/>
      <c r="F46" s="4"/>
      <c r="G46" s="4"/>
      <c r="H46" s="4"/>
      <c r="I46" s="4"/>
      <c r="J46" s="4"/>
    </row>
    <row r="47" spans="2:10" ht="12.75">
      <c r="B47" s="7"/>
      <c r="C47" s="4"/>
      <c r="D47" s="4"/>
      <c r="E47" s="4"/>
      <c r="F47" s="4"/>
      <c r="G47" s="4"/>
      <c r="H47" s="4"/>
      <c r="I47" s="4"/>
      <c r="J47" s="4"/>
    </row>
    <row r="48" spans="2:10" ht="12.75">
      <c r="B48" s="7"/>
      <c r="C48" s="4"/>
      <c r="D48" s="4"/>
      <c r="E48" s="4"/>
      <c r="F48" s="4"/>
      <c r="G48" s="4"/>
      <c r="H48" s="4"/>
      <c r="I48" s="4"/>
      <c r="J4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L30" sqref="L30"/>
    </sheetView>
  </sheetViews>
  <sheetFormatPr defaultColWidth="9.140625" defaultRowHeight="12.75"/>
  <cols>
    <col min="1" max="1" width="18.57421875" style="24" customWidth="1"/>
    <col min="2" max="2" width="16.421875" style="2" customWidth="1"/>
    <col min="3" max="3" width="17.140625" style="1" customWidth="1"/>
    <col min="4" max="7" width="16.421875" style="1" customWidth="1"/>
    <col min="8" max="8" width="18.57421875" style="1" customWidth="1"/>
    <col min="9" max="9" width="16.421875" style="1" customWidth="1"/>
    <col min="10" max="10" width="19.28125" style="1" customWidth="1"/>
    <col min="11" max="11" width="15.7109375" style="1" customWidth="1"/>
  </cols>
  <sheetData>
    <row r="1" spans="1:11" ht="15.75">
      <c r="A1" s="13" t="s">
        <v>170</v>
      </c>
      <c r="B1" s="3" t="s">
        <v>171</v>
      </c>
      <c r="C1" s="2" t="s">
        <v>172</v>
      </c>
      <c r="D1" s="2" t="s">
        <v>173</v>
      </c>
      <c r="E1" s="2" t="s">
        <v>179</v>
      </c>
      <c r="F1" s="2" t="s">
        <v>174</v>
      </c>
      <c r="G1" s="2" t="s">
        <v>175</v>
      </c>
      <c r="H1" s="2" t="s">
        <v>291</v>
      </c>
      <c r="I1" s="2" t="s">
        <v>290</v>
      </c>
      <c r="J1" s="2" t="s">
        <v>303</v>
      </c>
      <c r="K1" s="2" t="s">
        <v>306</v>
      </c>
    </row>
    <row r="2" spans="1:10" ht="15.75">
      <c r="A2" s="23"/>
      <c r="B2" s="22"/>
      <c r="C2" s="21"/>
      <c r="D2" s="21"/>
      <c r="E2" s="21"/>
      <c r="F2" s="21"/>
      <c r="G2" s="21"/>
      <c r="H2" s="21"/>
      <c r="I2" s="21"/>
      <c r="J2" s="21"/>
    </row>
    <row r="3" spans="1:10" ht="15.75">
      <c r="A3" s="23" t="s">
        <v>0</v>
      </c>
      <c r="B3" s="22"/>
      <c r="C3" s="21"/>
      <c r="D3" s="21"/>
      <c r="E3" s="21"/>
      <c r="F3" s="21"/>
      <c r="G3" s="21"/>
      <c r="H3" s="21"/>
      <c r="I3" s="21"/>
      <c r="J3" s="21"/>
    </row>
    <row r="4" spans="1:10" ht="15.75">
      <c r="A4" s="25">
        <v>52</v>
      </c>
      <c r="B4" s="22" t="s">
        <v>176</v>
      </c>
      <c r="C4" s="11" t="s">
        <v>177</v>
      </c>
      <c r="D4" s="21" t="s">
        <v>178</v>
      </c>
      <c r="E4" s="21" t="s">
        <v>180</v>
      </c>
      <c r="F4" s="21" t="s">
        <v>181</v>
      </c>
      <c r="G4" s="21" t="s">
        <v>182</v>
      </c>
      <c r="H4" s="21">
        <v>6.3</v>
      </c>
      <c r="I4" s="21">
        <v>1</v>
      </c>
      <c r="J4" s="21" t="s">
        <v>307</v>
      </c>
    </row>
    <row r="5" spans="1:10" ht="15.75">
      <c r="A5" s="25">
        <v>51</v>
      </c>
      <c r="B5" s="22" t="s">
        <v>183</v>
      </c>
      <c r="C5" s="11" t="s">
        <v>177</v>
      </c>
      <c r="D5" s="21" t="s">
        <v>184</v>
      </c>
      <c r="E5" s="21" t="s">
        <v>185</v>
      </c>
      <c r="F5" s="21" t="s">
        <v>186</v>
      </c>
      <c r="G5" s="21" t="s">
        <v>182</v>
      </c>
      <c r="H5" s="21">
        <v>3.7</v>
      </c>
      <c r="I5" s="21">
        <v>6</v>
      </c>
      <c r="J5" s="21" t="s">
        <v>308</v>
      </c>
    </row>
    <row r="6" spans="1:10" ht="15.75">
      <c r="A6" s="25">
        <v>50</v>
      </c>
      <c r="B6" s="22" t="s">
        <v>187</v>
      </c>
      <c r="C6" s="11" t="s">
        <v>177</v>
      </c>
      <c r="D6" s="21" t="s">
        <v>188</v>
      </c>
      <c r="E6" s="21" t="s">
        <v>180</v>
      </c>
      <c r="F6" s="21" t="s">
        <v>189</v>
      </c>
      <c r="G6" s="21" t="s">
        <v>182</v>
      </c>
      <c r="H6" s="21">
        <v>5.7</v>
      </c>
      <c r="I6" s="21">
        <v>0</v>
      </c>
      <c r="J6" s="21" t="s">
        <v>308</v>
      </c>
    </row>
    <row r="7" spans="1:10" ht="15.75">
      <c r="A7" s="25">
        <v>49</v>
      </c>
      <c r="B7" s="22" t="s">
        <v>190</v>
      </c>
      <c r="C7" s="11" t="s">
        <v>177</v>
      </c>
      <c r="D7" s="21" t="s">
        <v>191</v>
      </c>
      <c r="E7" s="21" t="s">
        <v>192</v>
      </c>
      <c r="F7" s="21" t="s">
        <v>193</v>
      </c>
      <c r="G7" s="21" t="s">
        <v>181</v>
      </c>
      <c r="H7" s="21">
        <v>6.7</v>
      </c>
      <c r="I7" s="21">
        <v>4</v>
      </c>
      <c r="J7" s="21" t="s">
        <v>307</v>
      </c>
    </row>
    <row r="8" spans="1:10" ht="15.75">
      <c r="A8" s="25">
        <v>48</v>
      </c>
      <c r="B8" s="22" t="s">
        <v>194</v>
      </c>
      <c r="C8" s="11" t="s">
        <v>177</v>
      </c>
      <c r="D8" s="21" t="s">
        <v>195</v>
      </c>
      <c r="E8" s="21" t="s">
        <v>196</v>
      </c>
      <c r="F8" s="21" t="s">
        <v>186</v>
      </c>
      <c r="G8" s="21" t="s">
        <v>197</v>
      </c>
      <c r="H8" s="21">
        <v>0</v>
      </c>
      <c r="I8" s="21">
        <v>10</v>
      </c>
      <c r="J8" s="21" t="s">
        <v>308</v>
      </c>
    </row>
    <row r="9" spans="1:10" ht="15.75">
      <c r="A9" s="25">
        <v>47</v>
      </c>
      <c r="B9" s="22" t="s">
        <v>198</v>
      </c>
      <c r="C9" s="11" t="s">
        <v>177</v>
      </c>
      <c r="D9" s="21" t="s">
        <v>199</v>
      </c>
      <c r="E9" s="21" t="s">
        <v>200</v>
      </c>
      <c r="F9" s="21" t="s">
        <v>201</v>
      </c>
      <c r="G9" s="21" t="s">
        <v>182</v>
      </c>
      <c r="H9" s="21">
        <v>2.6</v>
      </c>
      <c r="I9" s="21">
        <v>8</v>
      </c>
      <c r="J9" s="21" t="s">
        <v>307</v>
      </c>
    </row>
    <row r="10" spans="1:10" ht="15.75">
      <c r="A10" s="25">
        <v>46</v>
      </c>
      <c r="B10" s="22" t="s">
        <v>202</v>
      </c>
      <c r="C10" s="11" t="s">
        <v>177</v>
      </c>
      <c r="D10" s="21" t="s">
        <v>203</v>
      </c>
      <c r="E10" s="21" t="s">
        <v>204</v>
      </c>
      <c r="F10" s="21" t="s">
        <v>197</v>
      </c>
      <c r="G10" s="21" t="s">
        <v>205</v>
      </c>
      <c r="H10" s="21">
        <v>4.3</v>
      </c>
      <c r="I10" s="21">
        <v>8</v>
      </c>
      <c r="J10" s="21" t="s">
        <v>308</v>
      </c>
    </row>
    <row r="11" spans="1:10" ht="15.75">
      <c r="A11" s="25">
        <v>45</v>
      </c>
      <c r="B11" s="22" t="s">
        <v>206</v>
      </c>
      <c r="C11" s="11" t="s">
        <v>177</v>
      </c>
      <c r="D11" s="21" t="s">
        <v>207</v>
      </c>
      <c r="E11" s="21" t="s">
        <v>208</v>
      </c>
      <c r="F11" s="21" t="s">
        <v>209</v>
      </c>
      <c r="G11" s="21" t="s">
        <v>205</v>
      </c>
      <c r="H11" s="21">
        <v>7.3</v>
      </c>
      <c r="I11" s="21">
        <v>1</v>
      </c>
      <c r="J11" s="21" t="s">
        <v>307</v>
      </c>
    </row>
    <row r="12" spans="1:10" ht="15.75">
      <c r="A12" s="25">
        <v>44</v>
      </c>
      <c r="B12" s="22" t="s">
        <v>210</v>
      </c>
      <c r="C12" s="11" t="s">
        <v>177</v>
      </c>
      <c r="D12" s="21" t="s">
        <v>211</v>
      </c>
      <c r="E12" s="21" t="s">
        <v>212</v>
      </c>
      <c r="F12" s="21" t="s">
        <v>209</v>
      </c>
      <c r="G12" s="21" t="s">
        <v>201</v>
      </c>
      <c r="H12" s="21">
        <v>5.5</v>
      </c>
      <c r="I12" s="21">
        <v>8</v>
      </c>
      <c r="J12" s="21" t="s">
        <v>308</v>
      </c>
    </row>
    <row r="13" spans="1:10" ht="15.75">
      <c r="A13" s="25">
        <v>43</v>
      </c>
      <c r="B13" s="22" t="s">
        <v>213</v>
      </c>
      <c r="C13" s="11" t="s">
        <v>177</v>
      </c>
      <c r="D13" s="21" t="s">
        <v>214</v>
      </c>
      <c r="E13" s="21" t="s">
        <v>215</v>
      </c>
      <c r="F13" s="21" t="s">
        <v>193</v>
      </c>
      <c r="G13" s="21" t="s">
        <v>216</v>
      </c>
      <c r="H13" s="21">
        <v>9.9</v>
      </c>
      <c r="I13" s="21">
        <v>0</v>
      </c>
      <c r="J13" s="21" t="s">
        <v>307</v>
      </c>
    </row>
    <row r="14" spans="1:10" ht="15.75">
      <c r="A14" s="25">
        <v>42</v>
      </c>
      <c r="B14" s="22" t="s">
        <v>217</v>
      </c>
      <c r="C14" s="11" t="s">
        <v>177</v>
      </c>
      <c r="D14" s="21" t="s">
        <v>218</v>
      </c>
      <c r="E14" s="21" t="s">
        <v>219</v>
      </c>
      <c r="F14" s="21" t="s">
        <v>209</v>
      </c>
      <c r="G14" s="21" t="s">
        <v>186</v>
      </c>
      <c r="H14" s="21">
        <v>10</v>
      </c>
      <c r="I14" s="21">
        <v>0</v>
      </c>
      <c r="J14" s="21" t="s">
        <v>307</v>
      </c>
    </row>
    <row r="15" spans="1:10" ht="15.75">
      <c r="A15" s="25">
        <v>41</v>
      </c>
      <c r="B15" s="22" t="s">
        <v>220</v>
      </c>
      <c r="C15" s="11" t="s">
        <v>177</v>
      </c>
      <c r="D15" s="21" t="s">
        <v>221</v>
      </c>
      <c r="E15" s="21" t="s">
        <v>222</v>
      </c>
      <c r="F15" s="21" t="s">
        <v>223</v>
      </c>
      <c r="G15" s="21" t="s">
        <v>186</v>
      </c>
      <c r="H15" s="21">
        <v>6</v>
      </c>
      <c r="I15" s="21">
        <v>6</v>
      </c>
      <c r="J15" s="21" t="s">
        <v>307</v>
      </c>
    </row>
    <row r="16" spans="1:10" ht="15.75">
      <c r="A16" s="25">
        <v>40</v>
      </c>
      <c r="B16" s="22" t="s">
        <v>224</v>
      </c>
      <c r="C16" s="11" t="s">
        <v>177</v>
      </c>
      <c r="D16" s="21" t="s">
        <v>225</v>
      </c>
      <c r="E16" s="21" t="s">
        <v>185</v>
      </c>
      <c r="F16" s="21" t="s">
        <v>181</v>
      </c>
      <c r="G16" s="21" t="s">
        <v>186</v>
      </c>
      <c r="H16" s="21">
        <v>3.7</v>
      </c>
      <c r="I16" s="21">
        <v>9</v>
      </c>
      <c r="J16" s="21" t="s">
        <v>308</v>
      </c>
    </row>
    <row r="17" spans="1:10" ht="15.75">
      <c r="A17" s="25">
        <v>39</v>
      </c>
      <c r="B17" s="22" t="s">
        <v>226</v>
      </c>
      <c r="C17" s="11" t="s">
        <v>177</v>
      </c>
      <c r="D17" s="21" t="s">
        <v>227</v>
      </c>
      <c r="E17" s="21" t="s">
        <v>228</v>
      </c>
      <c r="F17" s="21" t="s">
        <v>189</v>
      </c>
      <c r="G17" s="21" t="s">
        <v>205</v>
      </c>
      <c r="H17" s="21">
        <v>4.3</v>
      </c>
      <c r="I17" s="21">
        <v>6</v>
      </c>
      <c r="J17" s="21" t="s">
        <v>308</v>
      </c>
    </row>
    <row r="18" spans="1:11" ht="15.75">
      <c r="A18" s="25">
        <v>38</v>
      </c>
      <c r="B18" s="22" t="s">
        <v>229</v>
      </c>
      <c r="C18" s="11" t="s">
        <v>177</v>
      </c>
      <c r="D18" s="21" t="s">
        <v>230</v>
      </c>
      <c r="E18" s="21" t="s">
        <v>231</v>
      </c>
      <c r="F18" s="21" t="s">
        <v>232</v>
      </c>
      <c r="G18" s="21" t="s">
        <v>201</v>
      </c>
      <c r="H18" s="21">
        <v>7.6</v>
      </c>
      <c r="I18" s="21">
        <v>4</v>
      </c>
      <c r="J18" s="21" t="s">
        <v>307</v>
      </c>
      <c r="K18" s="1">
        <v>1</v>
      </c>
    </row>
    <row r="19" spans="1:10" ht="15.75">
      <c r="A19" s="25">
        <v>37</v>
      </c>
      <c r="B19" s="22" t="s">
        <v>233</v>
      </c>
      <c r="C19" s="11" t="s">
        <v>177</v>
      </c>
      <c r="D19" s="21" t="s">
        <v>234</v>
      </c>
      <c r="E19" s="21" t="s">
        <v>235</v>
      </c>
      <c r="F19" s="21" t="s">
        <v>232</v>
      </c>
      <c r="G19" s="21" t="s">
        <v>205</v>
      </c>
      <c r="H19" s="21">
        <v>7</v>
      </c>
      <c r="I19" s="21">
        <v>6</v>
      </c>
      <c r="J19" s="21" t="s">
        <v>308</v>
      </c>
    </row>
    <row r="20" spans="1:11" ht="15.75">
      <c r="A20" s="25">
        <v>36</v>
      </c>
      <c r="B20" s="22" t="s">
        <v>244</v>
      </c>
      <c r="C20" s="11" t="s">
        <v>177</v>
      </c>
      <c r="D20" s="21" t="s">
        <v>245</v>
      </c>
      <c r="E20" s="21" t="s">
        <v>246</v>
      </c>
      <c r="F20" s="21" t="s">
        <v>209</v>
      </c>
      <c r="G20" s="21" t="s">
        <v>181</v>
      </c>
      <c r="H20" s="21">
        <v>6.4</v>
      </c>
      <c r="I20" s="21">
        <v>1</v>
      </c>
      <c r="J20" s="21" t="s">
        <v>307</v>
      </c>
      <c r="K20" s="1">
        <v>1</v>
      </c>
    </row>
    <row r="21" spans="1:10" ht="15.75">
      <c r="A21" s="25">
        <v>34</v>
      </c>
      <c r="B21" s="22" t="s">
        <v>236</v>
      </c>
      <c r="C21" s="11" t="s">
        <v>177</v>
      </c>
      <c r="D21" s="21" t="s">
        <v>237</v>
      </c>
      <c r="E21" s="21" t="s">
        <v>238</v>
      </c>
      <c r="F21" s="21" t="s">
        <v>181</v>
      </c>
      <c r="G21" s="21" t="s">
        <v>205</v>
      </c>
      <c r="H21" s="21">
        <v>8</v>
      </c>
      <c r="I21" s="21">
        <v>2</v>
      </c>
      <c r="J21" s="21" t="s">
        <v>307</v>
      </c>
    </row>
    <row r="22" spans="1:10" ht="15.75">
      <c r="A22" s="25">
        <v>34</v>
      </c>
      <c r="B22" s="22" t="s">
        <v>239</v>
      </c>
      <c r="C22" s="11" t="s">
        <v>177</v>
      </c>
      <c r="D22" s="21" t="s">
        <v>237</v>
      </c>
      <c r="E22" s="21" t="s">
        <v>240</v>
      </c>
      <c r="F22" s="21" t="s">
        <v>223</v>
      </c>
      <c r="G22" s="21" t="s">
        <v>232</v>
      </c>
      <c r="H22" s="21">
        <v>4.9</v>
      </c>
      <c r="I22" s="21">
        <v>6</v>
      </c>
      <c r="J22" s="21" t="s">
        <v>308</v>
      </c>
    </row>
    <row r="23" spans="1:10" ht="15.75">
      <c r="A23" s="25">
        <v>33</v>
      </c>
      <c r="B23" s="22" t="s">
        <v>241</v>
      </c>
      <c r="C23" s="11" t="s">
        <v>177</v>
      </c>
      <c r="D23" s="21" t="s">
        <v>242</v>
      </c>
      <c r="E23" s="21" t="s">
        <v>243</v>
      </c>
      <c r="F23" s="21" t="s">
        <v>193</v>
      </c>
      <c r="G23" s="21" t="s">
        <v>223</v>
      </c>
      <c r="H23" s="21">
        <v>2.8</v>
      </c>
      <c r="I23" s="21">
        <v>2</v>
      </c>
      <c r="J23" s="21" t="s">
        <v>307</v>
      </c>
    </row>
    <row r="24" spans="1:11" ht="15.75">
      <c r="A24" s="25">
        <v>32</v>
      </c>
      <c r="B24" s="22" t="s">
        <v>247</v>
      </c>
      <c r="C24" s="11" t="s">
        <v>177</v>
      </c>
      <c r="D24" s="21" t="s">
        <v>248</v>
      </c>
      <c r="E24" s="21" t="s">
        <v>180</v>
      </c>
      <c r="F24" s="21" t="s">
        <v>189</v>
      </c>
      <c r="G24" s="21" t="s">
        <v>201</v>
      </c>
      <c r="H24" s="21">
        <v>9.1</v>
      </c>
      <c r="I24" s="21">
        <v>0</v>
      </c>
      <c r="J24" s="21" t="s">
        <v>307</v>
      </c>
      <c r="K24" s="1">
        <v>1</v>
      </c>
    </row>
    <row r="25" spans="1:10" ht="15.75">
      <c r="A25" s="25">
        <v>31</v>
      </c>
      <c r="B25" s="22" t="s">
        <v>249</v>
      </c>
      <c r="C25" s="11" t="s">
        <v>177</v>
      </c>
      <c r="D25" s="21" t="s">
        <v>250</v>
      </c>
      <c r="E25" s="21" t="s">
        <v>251</v>
      </c>
      <c r="F25" s="21" t="s">
        <v>209</v>
      </c>
      <c r="G25" s="21" t="s">
        <v>223</v>
      </c>
      <c r="H25" s="21">
        <v>9.2</v>
      </c>
      <c r="I25" s="21">
        <v>2</v>
      </c>
      <c r="J25" s="21" t="s">
        <v>307</v>
      </c>
    </row>
    <row r="26" spans="1:10" ht="15.75">
      <c r="A26" s="25">
        <v>30</v>
      </c>
      <c r="B26" s="22" t="s">
        <v>252</v>
      </c>
      <c r="C26" s="11" t="s">
        <v>177</v>
      </c>
      <c r="D26" s="21" t="s">
        <v>166</v>
      </c>
      <c r="E26" s="21" t="s">
        <v>253</v>
      </c>
      <c r="F26" s="21" t="s">
        <v>223</v>
      </c>
      <c r="G26" s="21" t="s">
        <v>182</v>
      </c>
      <c r="H26" s="21">
        <v>5.6</v>
      </c>
      <c r="I26" s="21">
        <v>6</v>
      </c>
      <c r="J26" s="21" t="s">
        <v>307</v>
      </c>
    </row>
    <row r="27" spans="1:10" ht="15.75">
      <c r="A27" s="25">
        <v>29</v>
      </c>
      <c r="B27" s="22" t="s">
        <v>254</v>
      </c>
      <c r="C27" s="11" t="s">
        <v>177</v>
      </c>
      <c r="D27" s="21" t="s">
        <v>255</v>
      </c>
      <c r="E27" s="21" t="s">
        <v>256</v>
      </c>
      <c r="F27" s="21" t="s">
        <v>186</v>
      </c>
      <c r="G27" s="21" t="s">
        <v>205</v>
      </c>
      <c r="H27" s="21">
        <v>5.5</v>
      </c>
      <c r="I27" s="21">
        <v>4</v>
      </c>
      <c r="J27" s="21" t="s">
        <v>308</v>
      </c>
    </row>
    <row r="28" spans="1:11" ht="15.75">
      <c r="A28" s="25">
        <v>28</v>
      </c>
      <c r="B28" s="22" t="s">
        <v>257</v>
      </c>
      <c r="C28" s="11" t="s">
        <v>177</v>
      </c>
      <c r="D28" s="21" t="s">
        <v>157</v>
      </c>
      <c r="E28" s="21" t="s">
        <v>258</v>
      </c>
      <c r="F28" s="21" t="s">
        <v>223</v>
      </c>
      <c r="G28" s="21" t="s">
        <v>201</v>
      </c>
      <c r="H28" s="21">
        <v>7.8</v>
      </c>
      <c r="I28" s="21">
        <v>2</v>
      </c>
      <c r="J28" s="21" t="s">
        <v>308</v>
      </c>
      <c r="K28" s="1">
        <v>2</v>
      </c>
    </row>
    <row r="29" spans="1:10" ht="15.75">
      <c r="A29" s="25">
        <v>27</v>
      </c>
      <c r="B29" s="22" t="s">
        <v>259</v>
      </c>
      <c r="C29" s="11" t="s">
        <v>177</v>
      </c>
      <c r="D29" s="21" t="s">
        <v>159</v>
      </c>
      <c r="E29" s="21" t="s">
        <v>228</v>
      </c>
      <c r="F29" s="21" t="s">
        <v>193</v>
      </c>
      <c r="G29" s="21" t="s">
        <v>232</v>
      </c>
      <c r="H29" s="21">
        <v>5.1</v>
      </c>
      <c r="I29" s="21">
        <v>8</v>
      </c>
      <c r="J29" s="21" t="s">
        <v>307</v>
      </c>
    </row>
    <row r="30" spans="1:10" ht="15.75">
      <c r="A30" s="25">
        <v>26</v>
      </c>
      <c r="B30" s="22" t="s">
        <v>260</v>
      </c>
      <c r="C30" s="11" t="s">
        <v>177</v>
      </c>
      <c r="D30" s="21" t="s">
        <v>261</v>
      </c>
      <c r="E30" s="21" t="s">
        <v>262</v>
      </c>
      <c r="F30" s="21" t="s">
        <v>193</v>
      </c>
      <c r="G30" s="21" t="s">
        <v>189</v>
      </c>
      <c r="H30" s="21">
        <v>7</v>
      </c>
      <c r="I30" s="21">
        <v>2</v>
      </c>
      <c r="J30" s="21" t="s">
        <v>308</v>
      </c>
    </row>
    <row r="31" spans="1:10" ht="15.75">
      <c r="A31" s="25">
        <v>25</v>
      </c>
      <c r="B31" s="22" t="s">
        <v>263</v>
      </c>
      <c r="C31" s="11" t="s">
        <v>177</v>
      </c>
      <c r="D31" s="21" t="s">
        <v>264</v>
      </c>
      <c r="E31" s="21" t="s">
        <v>265</v>
      </c>
      <c r="F31" s="21" t="s">
        <v>193</v>
      </c>
      <c r="G31" s="21" t="s">
        <v>205</v>
      </c>
      <c r="H31" s="21">
        <v>6.1</v>
      </c>
      <c r="I31" s="21">
        <v>8</v>
      </c>
      <c r="J31" s="21" t="s">
        <v>308</v>
      </c>
    </row>
    <row r="32" spans="1:10" ht="15.75">
      <c r="A32" s="23" t="s">
        <v>266</v>
      </c>
      <c r="B32" s="22"/>
      <c r="C32" s="11"/>
      <c r="D32" s="21"/>
      <c r="E32" s="21"/>
      <c r="F32" s="21"/>
      <c r="G32" s="21"/>
      <c r="H32" s="21"/>
      <c r="I32" s="21"/>
      <c r="J32" s="21"/>
    </row>
    <row r="33" spans="1:10" ht="15.75">
      <c r="A33" s="25">
        <v>24</v>
      </c>
      <c r="B33" s="22" t="s">
        <v>139</v>
      </c>
      <c r="C33" s="11" t="s">
        <v>177</v>
      </c>
      <c r="D33" s="21" t="s">
        <v>195</v>
      </c>
      <c r="E33" s="21" t="s">
        <v>196</v>
      </c>
      <c r="F33" s="21" t="s">
        <v>186</v>
      </c>
      <c r="G33" s="21" t="s">
        <v>201</v>
      </c>
      <c r="H33" s="21">
        <v>3.7</v>
      </c>
      <c r="I33" s="21">
        <v>8</v>
      </c>
      <c r="J33" s="21" t="s">
        <v>308</v>
      </c>
    </row>
    <row r="34" spans="1:11" ht="15.75">
      <c r="A34" s="25">
        <v>23</v>
      </c>
      <c r="B34" s="22" t="s">
        <v>82</v>
      </c>
      <c r="C34" s="11" t="s">
        <v>177</v>
      </c>
      <c r="D34" s="21" t="s">
        <v>269</v>
      </c>
      <c r="E34" s="21" t="s">
        <v>246</v>
      </c>
      <c r="F34" s="21" t="s">
        <v>209</v>
      </c>
      <c r="G34" s="21" t="s">
        <v>232</v>
      </c>
      <c r="H34" s="21">
        <v>9.5</v>
      </c>
      <c r="I34" s="21">
        <v>0</v>
      </c>
      <c r="J34" s="21" t="s">
        <v>307</v>
      </c>
      <c r="K34" s="1">
        <v>1</v>
      </c>
    </row>
    <row r="35" spans="1:10" ht="15.75">
      <c r="A35" s="25">
        <v>22</v>
      </c>
      <c r="B35" s="22" t="s">
        <v>83</v>
      </c>
      <c r="C35" s="11" t="s">
        <v>177</v>
      </c>
      <c r="D35" s="21" t="s">
        <v>268</v>
      </c>
      <c r="E35" s="21" t="s">
        <v>200</v>
      </c>
      <c r="F35" s="21" t="s">
        <v>223</v>
      </c>
      <c r="G35" s="21" t="s">
        <v>189</v>
      </c>
      <c r="H35" s="21">
        <v>4.3</v>
      </c>
      <c r="I35" s="21">
        <v>8</v>
      </c>
      <c r="J35" s="21" t="s">
        <v>308</v>
      </c>
    </row>
    <row r="36" spans="1:10" ht="15.75">
      <c r="A36" s="25">
        <v>21</v>
      </c>
      <c r="B36" s="22" t="s">
        <v>109</v>
      </c>
      <c r="C36" s="21" t="s">
        <v>267</v>
      </c>
      <c r="D36" s="21" t="s">
        <v>271</v>
      </c>
      <c r="E36" s="21" t="s">
        <v>253</v>
      </c>
      <c r="F36" s="21" t="s">
        <v>197</v>
      </c>
      <c r="G36" s="21" t="s">
        <v>201</v>
      </c>
      <c r="H36" s="21">
        <v>4</v>
      </c>
      <c r="I36" s="21">
        <v>8</v>
      </c>
      <c r="J36" s="21" t="s">
        <v>308</v>
      </c>
    </row>
    <row r="37" spans="1:10" ht="15.75">
      <c r="A37" s="25">
        <v>20</v>
      </c>
      <c r="B37" s="22" t="s">
        <v>80</v>
      </c>
      <c r="C37" s="21" t="s">
        <v>267</v>
      </c>
      <c r="D37" s="21" t="s">
        <v>270</v>
      </c>
      <c r="E37" s="21" t="s">
        <v>273</v>
      </c>
      <c r="F37" s="21" t="s">
        <v>223</v>
      </c>
      <c r="G37" s="21" t="s">
        <v>197</v>
      </c>
      <c r="H37" s="21">
        <v>8</v>
      </c>
      <c r="I37" s="21">
        <v>1</v>
      </c>
      <c r="J37" s="21" t="s">
        <v>307</v>
      </c>
    </row>
    <row r="38" spans="1:10" ht="15.75">
      <c r="A38" s="25">
        <v>19</v>
      </c>
      <c r="B38" s="22" t="s">
        <v>134</v>
      </c>
      <c r="C38" s="21" t="s">
        <v>267</v>
      </c>
      <c r="D38" s="21" t="s">
        <v>272</v>
      </c>
      <c r="E38" s="21" t="s">
        <v>274</v>
      </c>
      <c r="F38" s="21" t="s">
        <v>193</v>
      </c>
      <c r="G38" s="21" t="s">
        <v>201</v>
      </c>
      <c r="H38" s="21">
        <v>5.2</v>
      </c>
      <c r="I38" s="21">
        <v>8</v>
      </c>
      <c r="J38" s="21" t="s">
        <v>308</v>
      </c>
    </row>
    <row r="39" spans="1:10" ht="15.75">
      <c r="A39" s="23" t="s">
        <v>21</v>
      </c>
      <c r="B39" s="22"/>
      <c r="C39" s="21"/>
      <c r="D39" s="21"/>
      <c r="E39" s="21"/>
      <c r="F39" s="21"/>
      <c r="G39" s="21"/>
      <c r="H39" s="21"/>
      <c r="I39" s="21"/>
      <c r="J39" s="21"/>
    </row>
    <row r="40" spans="1:10" ht="15.75">
      <c r="A40" s="25">
        <v>18</v>
      </c>
      <c r="B40" s="22" t="s">
        <v>85</v>
      </c>
      <c r="C40" s="11" t="s">
        <v>177</v>
      </c>
      <c r="D40" s="21" t="s">
        <v>275</v>
      </c>
      <c r="E40" s="21" t="s">
        <v>231</v>
      </c>
      <c r="F40" s="21" t="s">
        <v>232</v>
      </c>
      <c r="G40" s="21" t="s">
        <v>182</v>
      </c>
      <c r="H40" s="21">
        <v>4.6</v>
      </c>
      <c r="I40" s="21">
        <v>8</v>
      </c>
      <c r="J40" s="21" t="s">
        <v>308</v>
      </c>
    </row>
    <row r="41" spans="1:11" ht="15.75">
      <c r="A41" s="25">
        <v>17</v>
      </c>
      <c r="B41" s="22" t="s">
        <v>133</v>
      </c>
      <c r="C41" s="11" t="s">
        <v>177</v>
      </c>
      <c r="D41" s="21" t="s">
        <v>276</v>
      </c>
      <c r="E41" s="21" t="s">
        <v>273</v>
      </c>
      <c r="F41" s="21" t="s">
        <v>209</v>
      </c>
      <c r="G41" s="21" t="s">
        <v>182</v>
      </c>
      <c r="H41" s="21">
        <v>7.6</v>
      </c>
      <c r="I41" s="21">
        <v>2</v>
      </c>
      <c r="J41" s="21" t="s">
        <v>307</v>
      </c>
      <c r="K41" s="1">
        <v>1</v>
      </c>
    </row>
    <row r="42" spans="1:11" ht="15.75">
      <c r="A42" s="25">
        <v>16</v>
      </c>
      <c r="B42" s="22" t="s">
        <v>141</v>
      </c>
      <c r="C42" s="11" t="s">
        <v>177</v>
      </c>
      <c r="D42" s="21" t="s">
        <v>277</v>
      </c>
      <c r="E42" s="21" t="s">
        <v>274</v>
      </c>
      <c r="F42" s="21" t="s">
        <v>189</v>
      </c>
      <c r="G42" s="21" t="s">
        <v>232</v>
      </c>
      <c r="H42" s="21">
        <v>7</v>
      </c>
      <c r="I42" s="21">
        <v>3</v>
      </c>
      <c r="J42" s="21" t="s">
        <v>308</v>
      </c>
      <c r="K42" s="1">
        <v>2</v>
      </c>
    </row>
    <row r="43" spans="1:11" ht="15.75">
      <c r="A43" s="25">
        <v>15</v>
      </c>
      <c r="B43" s="22" t="s">
        <v>107</v>
      </c>
      <c r="C43" s="11" t="s">
        <v>177</v>
      </c>
      <c r="D43" s="21" t="s">
        <v>278</v>
      </c>
      <c r="E43" s="21" t="s">
        <v>279</v>
      </c>
      <c r="F43" s="21" t="s">
        <v>181</v>
      </c>
      <c r="G43" s="21" t="s">
        <v>197</v>
      </c>
      <c r="H43" s="21">
        <v>3.3</v>
      </c>
      <c r="I43" s="21">
        <v>6</v>
      </c>
      <c r="J43" s="21" t="s">
        <v>308</v>
      </c>
      <c r="K43" s="1">
        <v>1</v>
      </c>
    </row>
    <row r="44" spans="1:10" ht="15.75">
      <c r="A44" s="25">
        <v>14</v>
      </c>
      <c r="B44" s="22" t="s">
        <v>77</v>
      </c>
      <c r="C44" s="11" t="s">
        <v>177</v>
      </c>
      <c r="D44" s="21" t="s">
        <v>280</v>
      </c>
      <c r="E44" s="21" t="s">
        <v>279</v>
      </c>
      <c r="F44" s="21" t="s">
        <v>209</v>
      </c>
      <c r="G44" s="21" t="s">
        <v>197</v>
      </c>
      <c r="H44" s="21">
        <v>8.6</v>
      </c>
      <c r="I44" s="21">
        <v>0</v>
      </c>
      <c r="J44" s="21" t="s">
        <v>307</v>
      </c>
    </row>
    <row r="45" spans="1:11" ht="15.75">
      <c r="A45" s="25">
        <v>13</v>
      </c>
      <c r="B45" s="22" t="s">
        <v>76</v>
      </c>
      <c r="C45" s="11" t="s">
        <v>177</v>
      </c>
      <c r="D45" s="21" t="s">
        <v>281</v>
      </c>
      <c r="E45" s="21" t="s">
        <v>282</v>
      </c>
      <c r="F45" s="21" t="s">
        <v>189</v>
      </c>
      <c r="G45" s="21" t="s">
        <v>186</v>
      </c>
      <c r="H45" s="21">
        <v>7</v>
      </c>
      <c r="I45" s="21">
        <v>0</v>
      </c>
      <c r="J45" s="21" t="s">
        <v>308</v>
      </c>
      <c r="K45" s="1">
        <v>2</v>
      </c>
    </row>
    <row r="46" spans="1:11" ht="15.75">
      <c r="A46" s="25">
        <v>12</v>
      </c>
      <c r="B46" s="22" t="s">
        <v>74</v>
      </c>
      <c r="C46" s="11" t="s">
        <v>177</v>
      </c>
      <c r="D46" s="21" t="s">
        <v>167</v>
      </c>
      <c r="E46" s="21" t="s">
        <v>282</v>
      </c>
      <c r="F46" s="21" t="s">
        <v>209</v>
      </c>
      <c r="G46" s="21" t="s">
        <v>189</v>
      </c>
      <c r="H46" s="21">
        <v>8.8</v>
      </c>
      <c r="I46" s="21">
        <v>2</v>
      </c>
      <c r="J46" s="21" t="s">
        <v>308</v>
      </c>
      <c r="K46" s="1">
        <v>2</v>
      </c>
    </row>
    <row r="47" spans="1:11" ht="15.75">
      <c r="A47" s="25">
        <v>11</v>
      </c>
      <c r="B47" s="22" t="s">
        <v>284</v>
      </c>
      <c r="C47" s="11" t="s">
        <v>177</v>
      </c>
      <c r="D47" s="21" t="s">
        <v>166</v>
      </c>
      <c r="E47" s="21" t="s">
        <v>283</v>
      </c>
      <c r="F47" s="21" t="s">
        <v>182</v>
      </c>
      <c r="G47" s="21" t="s">
        <v>205</v>
      </c>
      <c r="H47" s="21">
        <v>3.9</v>
      </c>
      <c r="I47" s="21">
        <v>2</v>
      </c>
      <c r="J47" s="21" t="s">
        <v>307</v>
      </c>
      <c r="K47" s="1">
        <v>2</v>
      </c>
    </row>
    <row r="48" spans="1:11" ht="15.75">
      <c r="A48" s="25">
        <v>10</v>
      </c>
      <c r="B48" s="22" t="s">
        <v>75</v>
      </c>
      <c r="C48" s="11" t="s">
        <v>177</v>
      </c>
      <c r="D48" s="21" t="s">
        <v>285</v>
      </c>
      <c r="E48" s="21" t="s">
        <v>286</v>
      </c>
      <c r="F48" s="21" t="s">
        <v>193</v>
      </c>
      <c r="G48" s="21" t="s">
        <v>182</v>
      </c>
      <c r="H48" s="21">
        <v>6.7</v>
      </c>
      <c r="I48" s="21">
        <v>2</v>
      </c>
      <c r="J48" s="21" t="s">
        <v>307</v>
      </c>
      <c r="K48" s="1">
        <v>3</v>
      </c>
    </row>
    <row r="49" spans="1:11" ht="15.75">
      <c r="A49" s="13">
        <v>9</v>
      </c>
      <c r="B49" s="7" t="s">
        <v>132</v>
      </c>
      <c r="C49" s="21" t="s">
        <v>267</v>
      </c>
      <c r="D49" s="4" t="s">
        <v>287</v>
      </c>
      <c r="E49" s="4" t="s">
        <v>273</v>
      </c>
      <c r="F49" s="4" t="s">
        <v>181</v>
      </c>
      <c r="G49" s="4" t="s">
        <v>232</v>
      </c>
      <c r="H49" s="4">
        <v>6.7</v>
      </c>
      <c r="I49" s="4">
        <v>2</v>
      </c>
      <c r="J49" s="4" t="s">
        <v>307</v>
      </c>
      <c r="K49" s="1">
        <v>3</v>
      </c>
    </row>
    <row r="50" spans="1:11" ht="15.75">
      <c r="A50" s="13">
        <v>8</v>
      </c>
      <c r="B50" s="7" t="s">
        <v>84</v>
      </c>
      <c r="C50" s="21" t="s">
        <v>267</v>
      </c>
      <c r="D50" s="4" t="s">
        <v>288</v>
      </c>
      <c r="E50" s="4" t="s">
        <v>200</v>
      </c>
      <c r="F50" s="4" t="s">
        <v>189</v>
      </c>
      <c r="G50" s="4" t="s">
        <v>197</v>
      </c>
      <c r="H50" s="4">
        <v>0.8</v>
      </c>
      <c r="I50" s="4">
        <v>9</v>
      </c>
      <c r="J50" s="4" t="s">
        <v>308</v>
      </c>
      <c r="K50" s="1">
        <v>2</v>
      </c>
    </row>
    <row r="51" spans="1:11" ht="15.75">
      <c r="A51" s="13">
        <v>7</v>
      </c>
      <c r="B51" s="7" t="s">
        <v>140</v>
      </c>
      <c r="C51" s="21" t="s">
        <v>267</v>
      </c>
      <c r="D51" s="4" t="s">
        <v>289</v>
      </c>
      <c r="E51" s="4" t="s">
        <v>283</v>
      </c>
      <c r="F51" s="4" t="s">
        <v>223</v>
      </c>
      <c r="G51" s="4" t="s">
        <v>205</v>
      </c>
      <c r="H51" s="4">
        <v>5.7</v>
      </c>
      <c r="I51" s="4">
        <v>1</v>
      </c>
      <c r="J51" s="4" t="s">
        <v>307</v>
      </c>
      <c r="K51" s="1">
        <v>4</v>
      </c>
    </row>
    <row r="52" spans="1:10" ht="15.75">
      <c r="A52" s="23" t="s">
        <v>22</v>
      </c>
      <c r="B52" s="7"/>
      <c r="C52" s="21"/>
      <c r="D52" s="4"/>
      <c r="E52" s="4"/>
      <c r="F52" s="4"/>
      <c r="G52" s="4"/>
      <c r="H52" s="4"/>
      <c r="I52" s="4"/>
      <c r="J52" s="4"/>
    </row>
    <row r="53" spans="1:11" ht="15.75">
      <c r="A53" s="13">
        <v>6</v>
      </c>
      <c r="B53" s="2" t="s">
        <v>78</v>
      </c>
      <c r="C53" s="11" t="s">
        <v>177</v>
      </c>
      <c r="D53" s="1" t="s">
        <v>293</v>
      </c>
      <c r="E53" s="1" t="s">
        <v>258</v>
      </c>
      <c r="F53" s="1" t="s">
        <v>232</v>
      </c>
      <c r="G53" s="1" t="s">
        <v>197</v>
      </c>
      <c r="H53" s="1">
        <v>7</v>
      </c>
      <c r="I53" s="1">
        <v>4</v>
      </c>
      <c r="J53" s="1" t="s">
        <v>308</v>
      </c>
      <c r="K53" s="1">
        <v>3</v>
      </c>
    </row>
    <row r="54" spans="1:11" ht="15.75">
      <c r="A54" s="13">
        <v>5</v>
      </c>
      <c r="B54" s="2" t="s">
        <v>40</v>
      </c>
      <c r="C54" s="11" t="s">
        <v>177</v>
      </c>
      <c r="D54" s="1" t="s">
        <v>294</v>
      </c>
      <c r="E54" s="1" t="s">
        <v>295</v>
      </c>
      <c r="F54" s="1" t="s">
        <v>193</v>
      </c>
      <c r="G54" s="1" t="s">
        <v>186</v>
      </c>
      <c r="H54" s="1">
        <v>1.6</v>
      </c>
      <c r="I54" s="1">
        <v>9</v>
      </c>
      <c r="J54" s="1" t="s">
        <v>307</v>
      </c>
      <c r="K54" s="1">
        <v>2</v>
      </c>
    </row>
    <row r="55" spans="1:11" ht="15.75">
      <c r="A55" s="13">
        <v>4</v>
      </c>
      <c r="B55" s="2" t="s">
        <v>108</v>
      </c>
      <c r="C55" s="11" t="s">
        <v>177</v>
      </c>
      <c r="D55" s="1" t="s">
        <v>296</v>
      </c>
      <c r="E55" s="1" t="s">
        <v>228</v>
      </c>
      <c r="F55" s="1" t="s">
        <v>193</v>
      </c>
      <c r="G55" s="1" t="s">
        <v>197</v>
      </c>
      <c r="H55" s="1">
        <v>1.9</v>
      </c>
      <c r="I55" s="1">
        <v>9</v>
      </c>
      <c r="J55" s="1" t="s">
        <v>307</v>
      </c>
      <c r="K55" s="1">
        <v>2</v>
      </c>
    </row>
    <row r="56" spans="1:11" ht="15.75">
      <c r="A56" s="13">
        <v>3</v>
      </c>
      <c r="B56" s="2" t="s">
        <v>73</v>
      </c>
      <c r="C56" s="11" t="s">
        <v>177</v>
      </c>
      <c r="D56" s="1" t="s">
        <v>297</v>
      </c>
      <c r="E56" s="1" t="s">
        <v>298</v>
      </c>
      <c r="F56" s="1" t="s">
        <v>181</v>
      </c>
      <c r="G56" s="1" t="s">
        <v>223</v>
      </c>
      <c r="H56" s="1">
        <v>7.6</v>
      </c>
      <c r="I56" s="1">
        <v>1</v>
      </c>
      <c r="J56" s="1" t="s">
        <v>307</v>
      </c>
      <c r="K56" s="1">
        <v>3</v>
      </c>
    </row>
    <row r="57" spans="1:11" ht="15.75">
      <c r="A57" s="13">
        <v>2</v>
      </c>
      <c r="B57" s="2" t="s">
        <v>43</v>
      </c>
      <c r="C57" s="1" t="s">
        <v>148</v>
      </c>
      <c r="D57" s="1" t="s">
        <v>299</v>
      </c>
      <c r="E57" s="1" t="s">
        <v>300</v>
      </c>
      <c r="F57" s="1" t="s">
        <v>181</v>
      </c>
      <c r="G57" s="1" t="s">
        <v>201</v>
      </c>
      <c r="H57" s="1">
        <v>5.6</v>
      </c>
      <c r="I57" s="1">
        <v>6</v>
      </c>
      <c r="J57" s="1" t="s">
        <v>307</v>
      </c>
      <c r="K57" s="1">
        <v>3</v>
      </c>
    </row>
    <row r="58" spans="1:11" ht="15.75">
      <c r="A58" s="13">
        <v>1</v>
      </c>
      <c r="B58" s="2" t="s">
        <v>41</v>
      </c>
      <c r="C58" s="1" t="s">
        <v>147</v>
      </c>
      <c r="D58" s="1" t="s">
        <v>301</v>
      </c>
      <c r="E58" s="1" t="s">
        <v>302</v>
      </c>
      <c r="F58" s="1" t="s">
        <v>232</v>
      </c>
      <c r="G58" s="1" t="s">
        <v>186</v>
      </c>
      <c r="H58" s="1">
        <v>7.6</v>
      </c>
      <c r="I58" s="1">
        <v>4</v>
      </c>
      <c r="J58" s="1" t="s">
        <v>308</v>
      </c>
      <c r="K58" s="1">
        <v>2</v>
      </c>
    </row>
    <row r="59" ht="15.75">
      <c r="A59" s="13"/>
    </row>
    <row r="60" ht="15.75">
      <c r="A6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F47" sqref="F47"/>
    </sheetView>
  </sheetViews>
  <sheetFormatPr defaultColWidth="9.140625" defaultRowHeight="12.75"/>
  <cols>
    <col min="1" max="1" width="13.57421875" style="12" customWidth="1"/>
    <col min="2" max="12" width="12.140625" style="0" customWidth="1"/>
  </cols>
  <sheetData>
    <row r="1" spans="2:12" ht="12.75">
      <c r="B1" s="2" t="s">
        <v>197</v>
      </c>
      <c r="C1" s="2" t="s">
        <v>232</v>
      </c>
      <c r="D1" s="2" t="s">
        <v>193</v>
      </c>
      <c r="E1" s="2" t="s">
        <v>189</v>
      </c>
      <c r="F1" s="2" t="s">
        <v>223</v>
      </c>
      <c r="G1" s="2" t="s">
        <v>181</v>
      </c>
      <c r="H1" s="2" t="s">
        <v>201</v>
      </c>
      <c r="I1" s="2" t="s">
        <v>186</v>
      </c>
      <c r="J1" s="2" t="s">
        <v>205</v>
      </c>
      <c r="K1" s="2" t="s">
        <v>216</v>
      </c>
      <c r="L1" s="2" t="s">
        <v>182</v>
      </c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2" t="s">
        <v>309</v>
      </c>
      <c r="B3" s="21">
        <v>48</v>
      </c>
      <c r="C3" s="21">
        <v>38</v>
      </c>
      <c r="D3" s="1">
        <v>49</v>
      </c>
      <c r="E3" s="21">
        <v>50</v>
      </c>
      <c r="F3" s="21">
        <v>41</v>
      </c>
      <c r="G3" s="21">
        <v>52</v>
      </c>
      <c r="H3" s="21">
        <v>47</v>
      </c>
      <c r="I3" s="21">
        <v>51</v>
      </c>
      <c r="J3" s="1">
        <v>46</v>
      </c>
      <c r="K3" s="21">
        <v>45</v>
      </c>
      <c r="L3" s="21">
        <v>52</v>
      </c>
    </row>
    <row r="4" spans="1:12" ht="12.75">
      <c r="A4" s="12" t="s">
        <v>310</v>
      </c>
      <c r="B4" s="21">
        <v>46</v>
      </c>
      <c r="C4" s="21">
        <v>37</v>
      </c>
      <c r="D4" s="1">
        <v>43</v>
      </c>
      <c r="E4" s="21">
        <v>39</v>
      </c>
      <c r="F4" s="21">
        <v>34</v>
      </c>
      <c r="G4" s="21">
        <v>49</v>
      </c>
      <c r="H4" s="21">
        <v>44</v>
      </c>
      <c r="I4" s="21">
        <v>48</v>
      </c>
      <c r="J4" s="1">
        <v>45</v>
      </c>
      <c r="K4" s="21">
        <v>44</v>
      </c>
      <c r="L4" s="21">
        <v>51</v>
      </c>
    </row>
    <row r="5" spans="1:12" ht="12.75">
      <c r="A5" s="12" t="s">
        <v>311</v>
      </c>
      <c r="B5" s="21">
        <v>21</v>
      </c>
      <c r="C5" s="21">
        <v>34</v>
      </c>
      <c r="D5" s="1">
        <v>33</v>
      </c>
      <c r="E5" s="21">
        <v>32</v>
      </c>
      <c r="F5" s="21">
        <v>33</v>
      </c>
      <c r="G5" s="21">
        <v>40</v>
      </c>
      <c r="H5" s="21">
        <v>38</v>
      </c>
      <c r="I5" s="21">
        <v>42</v>
      </c>
      <c r="J5" s="1">
        <v>39</v>
      </c>
      <c r="K5" s="21">
        <v>43</v>
      </c>
      <c r="L5" s="21">
        <v>50</v>
      </c>
    </row>
    <row r="6" spans="1:12" ht="12.75">
      <c r="A6" s="12" t="s">
        <v>312</v>
      </c>
      <c r="B6" s="21">
        <v>20</v>
      </c>
      <c r="C6" s="21">
        <v>27</v>
      </c>
      <c r="D6" s="1">
        <v>27</v>
      </c>
      <c r="E6" s="21">
        <v>26</v>
      </c>
      <c r="F6" s="21">
        <v>31</v>
      </c>
      <c r="G6" s="21">
        <v>36</v>
      </c>
      <c r="H6" s="21">
        <v>32</v>
      </c>
      <c r="I6" s="21">
        <v>41</v>
      </c>
      <c r="J6" s="1">
        <v>37</v>
      </c>
      <c r="K6" s="21">
        <v>42</v>
      </c>
      <c r="L6" s="21">
        <v>47</v>
      </c>
    </row>
    <row r="7" spans="1:12" ht="12.75">
      <c r="A7" s="12" t="s">
        <v>313</v>
      </c>
      <c r="B7" s="21">
        <v>15</v>
      </c>
      <c r="C7" s="21">
        <v>23</v>
      </c>
      <c r="D7" s="1">
        <v>26</v>
      </c>
      <c r="E7" s="21">
        <v>22</v>
      </c>
      <c r="F7" s="21">
        <v>30</v>
      </c>
      <c r="G7" s="21">
        <v>34</v>
      </c>
      <c r="H7" s="21">
        <v>28</v>
      </c>
      <c r="I7" s="21">
        <v>40</v>
      </c>
      <c r="J7" s="1">
        <v>34</v>
      </c>
      <c r="K7" s="21">
        <v>36</v>
      </c>
      <c r="L7" s="21">
        <v>30</v>
      </c>
    </row>
    <row r="8" spans="1:12" ht="12.75">
      <c r="A8" s="12" t="s">
        <v>314</v>
      </c>
      <c r="B8" s="21">
        <v>14</v>
      </c>
      <c r="C8" s="21">
        <v>18</v>
      </c>
      <c r="D8" s="1">
        <v>25</v>
      </c>
      <c r="E8" s="21">
        <v>16</v>
      </c>
      <c r="F8" s="21">
        <v>28</v>
      </c>
      <c r="G8" s="21">
        <v>15</v>
      </c>
      <c r="H8" s="21">
        <v>24</v>
      </c>
      <c r="I8" s="21">
        <v>29</v>
      </c>
      <c r="J8" s="1">
        <v>29</v>
      </c>
      <c r="K8" s="21">
        <v>31</v>
      </c>
      <c r="L8" s="21">
        <v>18</v>
      </c>
    </row>
    <row r="9" spans="1:12" ht="12.75">
      <c r="A9" s="12" t="s">
        <v>315</v>
      </c>
      <c r="B9" s="21">
        <v>8</v>
      </c>
      <c r="C9" s="21">
        <v>16</v>
      </c>
      <c r="D9" s="1">
        <v>19</v>
      </c>
      <c r="E9" s="21">
        <v>13</v>
      </c>
      <c r="F9" s="21">
        <v>22</v>
      </c>
      <c r="G9" s="21">
        <v>9</v>
      </c>
      <c r="H9" s="21">
        <v>21</v>
      </c>
      <c r="I9" s="21">
        <v>24</v>
      </c>
      <c r="J9" s="1">
        <v>25</v>
      </c>
      <c r="K9" s="21">
        <v>23</v>
      </c>
      <c r="L9" s="21">
        <v>17</v>
      </c>
    </row>
    <row r="10" spans="1:12" ht="12.75">
      <c r="A10" s="12" t="s">
        <v>316</v>
      </c>
      <c r="B10" s="21">
        <v>6</v>
      </c>
      <c r="C10" s="21">
        <v>9</v>
      </c>
      <c r="D10" s="1">
        <v>10</v>
      </c>
      <c r="E10" s="21">
        <v>12</v>
      </c>
      <c r="F10" s="21">
        <v>20</v>
      </c>
      <c r="G10" s="21">
        <v>3</v>
      </c>
      <c r="H10" s="21">
        <v>19</v>
      </c>
      <c r="I10" s="21">
        <v>13</v>
      </c>
      <c r="J10" s="1">
        <v>11</v>
      </c>
      <c r="K10" s="21">
        <v>17</v>
      </c>
      <c r="L10" s="21">
        <v>11</v>
      </c>
    </row>
    <row r="11" spans="1:12" ht="12.75">
      <c r="A11" s="12" t="s">
        <v>317</v>
      </c>
      <c r="B11" s="21">
        <v>4</v>
      </c>
      <c r="C11" s="21">
        <v>6</v>
      </c>
      <c r="D11" s="1">
        <v>5</v>
      </c>
      <c r="E11" s="21">
        <v>8</v>
      </c>
      <c r="F11" s="21">
        <v>7</v>
      </c>
      <c r="G11" s="21">
        <v>2</v>
      </c>
      <c r="H11" s="21">
        <v>2</v>
      </c>
      <c r="I11" s="21">
        <v>5</v>
      </c>
      <c r="J11" s="1">
        <v>7</v>
      </c>
      <c r="K11" s="21">
        <v>14</v>
      </c>
      <c r="L11" s="21">
        <v>10</v>
      </c>
    </row>
    <row r="12" spans="1:12" ht="12.75">
      <c r="A12" s="12" t="s">
        <v>318</v>
      </c>
      <c r="B12" s="21"/>
      <c r="C12" s="21">
        <v>1</v>
      </c>
      <c r="D12" s="1">
        <v>4</v>
      </c>
      <c r="E12" s="21"/>
      <c r="F12" s="21">
        <v>3</v>
      </c>
      <c r="G12" s="21"/>
      <c r="H12" s="21"/>
      <c r="I12" s="21">
        <v>1</v>
      </c>
      <c r="J12" s="1"/>
      <c r="K12" s="21">
        <v>12</v>
      </c>
      <c r="L12" s="21"/>
    </row>
    <row r="13" spans="2:12" ht="12.75">
      <c r="B13" s="21"/>
      <c r="C13" s="21"/>
      <c r="D13" s="1"/>
      <c r="E13" s="21"/>
      <c r="F13" s="21"/>
      <c r="G13" s="21"/>
      <c r="H13" s="21"/>
      <c r="I13" s="21"/>
      <c r="J13" s="1"/>
      <c r="K13" s="21"/>
      <c r="L13" s="21"/>
    </row>
    <row r="14" spans="1:12" s="12" customFormat="1" ht="12.75">
      <c r="A14" s="12" t="s">
        <v>319</v>
      </c>
      <c r="B14" s="29">
        <f>ROUND(SUM(B3:B12)*(10/9),0)</f>
        <v>202</v>
      </c>
      <c r="C14" s="7">
        <f>SUM(C3:C12)</f>
        <v>209</v>
      </c>
      <c r="D14" s="2">
        <f>SUM(D3:D12)</f>
        <v>241</v>
      </c>
      <c r="E14" s="29">
        <f>ROUND(SUM(E3:E12)*(10/9),0)</f>
        <v>242</v>
      </c>
      <c r="F14" s="7">
        <f>SUM(F3:F12)</f>
        <v>249</v>
      </c>
      <c r="G14" s="29">
        <f>ROUND(SUM(G3:G12)*(10/9),0)</f>
        <v>267</v>
      </c>
      <c r="H14" s="29">
        <f>ROUND(SUM(H3:H12)*(10/9),0)</f>
        <v>283</v>
      </c>
      <c r="I14" s="7">
        <f>SUM(I3:I12)</f>
        <v>294</v>
      </c>
      <c r="J14" s="30">
        <f>ROUND(SUM(J3:J12)*(10/9),0)</f>
        <v>303</v>
      </c>
      <c r="K14" s="7">
        <f>SUM(K3:K12)</f>
        <v>307</v>
      </c>
      <c r="L14" s="29">
        <f>ROUND(SUM(L3:L12)*(10/9),0)</f>
        <v>318</v>
      </c>
    </row>
    <row r="15" spans="1:12" ht="12.75">
      <c r="A15" s="28" t="s">
        <v>320</v>
      </c>
      <c r="B15" s="21"/>
      <c r="C15" s="21"/>
      <c r="D15" s="1"/>
      <c r="E15" s="21"/>
      <c r="F15" s="21"/>
      <c r="G15" s="21"/>
      <c r="H15" s="21"/>
      <c r="I15" s="21"/>
      <c r="J15" s="1"/>
      <c r="K15" s="21"/>
      <c r="L15" s="21"/>
    </row>
    <row r="16" spans="2:12" ht="12.75">
      <c r="B16" s="21"/>
      <c r="C16" s="21"/>
      <c r="D16" s="1"/>
      <c r="E16" s="21"/>
      <c r="F16" s="21"/>
      <c r="G16" s="21"/>
      <c r="H16" s="21"/>
      <c r="I16" s="21"/>
      <c r="J16" s="1"/>
      <c r="K16" s="21"/>
      <c r="L16" s="21"/>
    </row>
    <row r="17" spans="1:12" ht="12.75">
      <c r="A17" s="28" t="s">
        <v>322</v>
      </c>
      <c r="B17" s="21"/>
      <c r="C17" s="21"/>
      <c r="D17" s="1"/>
      <c r="E17" s="21"/>
      <c r="F17" s="21"/>
      <c r="G17" s="21"/>
      <c r="H17" s="21"/>
      <c r="I17" s="21"/>
      <c r="J17" s="1"/>
      <c r="K17" s="21"/>
      <c r="L17" s="21"/>
    </row>
    <row r="18" spans="1:12" ht="12.75">
      <c r="A18" s="28" t="s">
        <v>321</v>
      </c>
      <c r="B18" s="21"/>
      <c r="C18" s="21"/>
      <c r="D18" s="1"/>
      <c r="E18" s="21"/>
      <c r="F18" s="21"/>
      <c r="G18" s="21"/>
      <c r="H18" s="21"/>
      <c r="I18" s="21"/>
      <c r="J18" s="1"/>
      <c r="K18" s="21"/>
      <c r="L18" s="21"/>
    </row>
    <row r="19" spans="2:12" ht="12.75">
      <c r="B19" s="21"/>
      <c r="C19" s="21"/>
      <c r="D19" s="1"/>
      <c r="E19" s="21"/>
      <c r="F19" s="21"/>
      <c r="G19" s="21"/>
      <c r="H19" s="21"/>
      <c r="I19" s="21"/>
      <c r="J19" s="1"/>
      <c r="K19" s="21"/>
      <c r="L19" s="21"/>
    </row>
    <row r="20" spans="2:12" ht="12.75">
      <c r="B20" s="21"/>
      <c r="C20" s="21"/>
      <c r="D20" s="1"/>
      <c r="E20" s="21"/>
      <c r="F20" s="21"/>
      <c r="G20" s="21"/>
      <c r="H20" s="21"/>
      <c r="I20" s="21"/>
      <c r="J20" s="1"/>
      <c r="K20" s="21"/>
      <c r="L20" s="21"/>
    </row>
    <row r="21" spans="2:12" ht="12.75">
      <c r="B21" s="21"/>
      <c r="C21" s="21"/>
      <c r="D21" s="1"/>
      <c r="E21" s="21"/>
      <c r="F21" s="21"/>
      <c r="G21" s="21"/>
      <c r="H21" s="21"/>
      <c r="I21" s="21"/>
      <c r="J21" s="1"/>
      <c r="K21" s="21"/>
      <c r="L21" s="21"/>
    </row>
    <row r="22" spans="2:12" ht="12.75">
      <c r="B22" s="21"/>
      <c r="C22" s="21"/>
      <c r="D22" s="1"/>
      <c r="E22" s="21"/>
      <c r="F22" s="21"/>
      <c r="G22" s="21"/>
      <c r="H22" s="21"/>
      <c r="I22" s="21"/>
      <c r="J22" s="1"/>
      <c r="K22" s="21"/>
      <c r="L22" s="21"/>
    </row>
    <row r="23" spans="2:12" ht="12.75">
      <c r="B23" s="21"/>
      <c r="C23" s="21"/>
      <c r="D23" s="1"/>
      <c r="E23" s="21"/>
      <c r="F23" s="21"/>
      <c r="G23" s="21"/>
      <c r="H23" s="21"/>
      <c r="I23" s="21"/>
      <c r="J23" s="1"/>
      <c r="K23" s="21"/>
      <c r="L23" s="21"/>
    </row>
    <row r="24" spans="2:12" ht="12.75">
      <c r="B24" s="21"/>
      <c r="C24" s="21"/>
      <c r="D24" s="1"/>
      <c r="E24" s="21"/>
      <c r="F24" s="21"/>
      <c r="G24" s="21"/>
      <c r="H24" s="21"/>
      <c r="I24" s="21"/>
      <c r="J24" s="1"/>
      <c r="K24" s="21"/>
      <c r="L24" s="21"/>
    </row>
    <row r="25" spans="2:12" ht="12.75">
      <c r="B25" s="21"/>
      <c r="C25" s="21"/>
      <c r="D25" s="1"/>
      <c r="E25" s="21"/>
      <c r="F25" s="21"/>
      <c r="G25" s="21"/>
      <c r="H25" s="21"/>
      <c r="I25" s="21"/>
      <c r="J25" s="1"/>
      <c r="K25" s="21"/>
      <c r="L25" s="21"/>
    </row>
    <row r="26" spans="2:12" ht="12.75">
      <c r="B26" s="21"/>
      <c r="C26" s="21"/>
      <c r="D26" s="1"/>
      <c r="E26" s="21"/>
      <c r="F26" s="21"/>
      <c r="G26" s="21"/>
      <c r="H26" s="21"/>
      <c r="I26" s="21"/>
      <c r="J26" s="1"/>
      <c r="K26" s="21"/>
      <c r="L26" s="21"/>
    </row>
    <row r="27" spans="2:12" ht="12.75">
      <c r="B27" s="21"/>
      <c r="C27" s="21"/>
      <c r="D27" s="1"/>
      <c r="E27" s="21"/>
      <c r="F27" s="21"/>
      <c r="G27" s="21"/>
      <c r="H27" s="21"/>
      <c r="I27" s="21"/>
      <c r="J27" s="1"/>
      <c r="K27" s="21"/>
      <c r="L27" s="21"/>
    </row>
    <row r="28" spans="2:12" ht="12.75">
      <c r="B28" s="21"/>
      <c r="C28" s="21"/>
      <c r="D28" s="1"/>
      <c r="E28" s="21"/>
      <c r="F28" s="21"/>
      <c r="G28" s="21"/>
      <c r="H28" s="21"/>
      <c r="I28" s="21"/>
      <c r="J28" s="1"/>
      <c r="K28" s="21"/>
      <c r="L28" s="21"/>
    </row>
    <row r="29" spans="2:12" ht="12.75">
      <c r="B29" s="21"/>
      <c r="C29" s="21"/>
      <c r="D29" s="1"/>
      <c r="E29" s="21"/>
      <c r="F29" s="21"/>
      <c r="G29" s="21"/>
      <c r="H29" s="21"/>
      <c r="I29" s="21"/>
      <c r="J29" s="1"/>
      <c r="K29" s="21"/>
      <c r="L29" s="21"/>
    </row>
    <row r="30" spans="2:12" ht="12.75">
      <c r="B30" s="21"/>
      <c r="C30" s="21"/>
      <c r="D30" s="1"/>
      <c r="E30" s="21"/>
      <c r="F30" s="21"/>
      <c r="G30" s="21"/>
      <c r="H30" s="21"/>
      <c r="I30" s="21"/>
      <c r="J30" s="1"/>
      <c r="K30" s="21"/>
      <c r="L30" s="21"/>
    </row>
    <row r="31" spans="2:12" ht="12.75">
      <c r="B31" s="21"/>
      <c r="C31" s="21"/>
      <c r="D31" s="1"/>
      <c r="E31" s="21"/>
      <c r="F31" s="21"/>
      <c r="G31" s="21"/>
      <c r="H31" s="21"/>
      <c r="I31" s="21"/>
      <c r="J31" s="1"/>
      <c r="K31" s="21"/>
      <c r="L31" s="21"/>
    </row>
    <row r="32" spans="2:12" ht="12.75">
      <c r="B32" s="21"/>
      <c r="C32" s="21"/>
      <c r="D32" s="1"/>
      <c r="E32" s="21"/>
      <c r="F32" s="21"/>
      <c r="G32" s="21"/>
      <c r="H32" s="21"/>
      <c r="I32" s="21"/>
      <c r="J32" s="1"/>
      <c r="K32" s="21"/>
      <c r="L32" s="21"/>
    </row>
    <row r="33" spans="2:12" ht="12.75">
      <c r="B33" s="21"/>
      <c r="C33" s="21"/>
      <c r="D33" s="1"/>
      <c r="E33" s="21"/>
      <c r="F33" s="21"/>
      <c r="G33" s="21"/>
      <c r="H33" s="21"/>
      <c r="I33" s="21"/>
      <c r="J33" s="1"/>
      <c r="K33" s="21"/>
      <c r="L33" s="21"/>
    </row>
    <row r="34" spans="2:12" ht="12.75">
      <c r="B34" s="21"/>
      <c r="C34" s="21"/>
      <c r="D34" s="1"/>
      <c r="E34" s="21"/>
      <c r="F34" s="21"/>
      <c r="G34" s="21"/>
      <c r="H34" s="21"/>
      <c r="I34" s="21"/>
      <c r="J34" s="1"/>
      <c r="K34" s="21"/>
      <c r="L34" s="21"/>
    </row>
    <row r="35" spans="2:12" ht="12.75">
      <c r="B35" s="21"/>
      <c r="C35" s="21"/>
      <c r="D35" s="1"/>
      <c r="E35" s="21"/>
      <c r="F35" s="21"/>
      <c r="G35" s="21"/>
      <c r="H35" s="21"/>
      <c r="I35" s="21"/>
      <c r="J35" s="1"/>
      <c r="K35" s="21"/>
      <c r="L35" s="21"/>
    </row>
    <row r="36" spans="2:12" ht="12.75">
      <c r="B36" s="21"/>
      <c r="C36" s="21"/>
      <c r="D36" s="1"/>
      <c r="E36" s="21"/>
      <c r="F36" s="21"/>
      <c r="G36" s="21"/>
      <c r="H36" s="21"/>
      <c r="I36" s="21"/>
      <c r="J36" s="1"/>
      <c r="K36" s="21"/>
      <c r="L36" s="21"/>
    </row>
    <row r="37" spans="2:12" ht="12.75">
      <c r="B37" s="21"/>
      <c r="C37" s="21"/>
      <c r="D37" s="1"/>
      <c r="E37" s="21"/>
      <c r="F37" s="21"/>
      <c r="G37" s="21"/>
      <c r="H37" s="21"/>
      <c r="I37" s="21"/>
      <c r="J37" s="1"/>
      <c r="K37" s="21"/>
      <c r="L37" s="21"/>
    </row>
    <row r="38" spans="2:12" ht="12.75">
      <c r="B38" s="21"/>
      <c r="C38" s="21"/>
      <c r="D38" s="1"/>
      <c r="E38" s="21"/>
      <c r="F38" s="21"/>
      <c r="G38" s="21"/>
      <c r="H38" s="21"/>
      <c r="I38" s="21"/>
      <c r="J38" s="1"/>
      <c r="K38" s="21"/>
      <c r="L38" s="21"/>
    </row>
    <row r="39" spans="2:12" ht="12.75">
      <c r="B39" s="21"/>
      <c r="C39" s="21"/>
      <c r="D39" s="1"/>
      <c r="E39" s="21"/>
      <c r="F39" s="21"/>
      <c r="G39" s="21"/>
      <c r="H39" s="21"/>
      <c r="I39" s="21"/>
      <c r="J39" s="1"/>
      <c r="K39" s="21"/>
      <c r="L39" s="21"/>
    </row>
    <row r="40" spans="2:12" ht="12.75">
      <c r="B40" s="21"/>
      <c r="C40" s="21"/>
      <c r="D40" s="1"/>
      <c r="E40" s="21"/>
      <c r="F40" s="21"/>
      <c r="G40" s="21"/>
      <c r="H40" s="21"/>
      <c r="I40" s="21"/>
      <c r="J40" s="1"/>
      <c r="K40" s="21"/>
      <c r="L40" s="21"/>
    </row>
    <row r="41" spans="2:12" ht="12.75">
      <c r="B41" s="21"/>
      <c r="C41" s="21"/>
      <c r="D41" s="1"/>
      <c r="E41" s="21"/>
      <c r="F41" s="21"/>
      <c r="G41" s="21"/>
      <c r="H41" s="21"/>
      <c r="I41" s="21"/>
      <c r="J41" s="1"/>
      <c r="K41" s="21"/>
      <c r="L41" s="21"/>
    </row>
    <row r="42" spans="2:12" ht="12.75">
      <c r="B42" s="21"/>
      <c r="C42" s="21"/>
      <c r="D42" s="1"/>
      <c r="E42" s="21"/>
      <c r="F42" s="21"/>
      <c r="G42" s="21"/>
      <c r="H42" s="21"/>
      <c r="I42" s="21"/>
      <c r="J42" s="1"/>
      <c r="K42" s="21"/>
      <c r="L42" s="21"/>
    </row>
    <row r="43" spans="2:12" ht="12.75">
      <c r="B43" s="21"/>
      <c r="C43" s="21"/>
      <c r="D43" s="1"/>
      <c r="E43" s="21"/>
      <c r="F43" s="21"/>
      <c r="G43" s="21"/>
      <c r="H43" s="21"/>
      <c r="I43" s="21"/>
      <c r="J43" s="1"/>
      <c r="K43" s="21"/>
      <c r="L43" s="21"/>
    </row>
    <row r="44" spans="2:12" ht="12.75">
      <c r="B44" s="21"/>
      <c r="C44" s="21"/>
      <c r="D44" s="1"/>
      <c r="E44" s="21"/>
      <c r="F44" s="21"/>
      <c r="G44" s="21"/>
      <c r="H44" s="21"/>
      <c r="I44" s="21"/>
      <c r="J44" s="1"/>
      <c r="K44" s="21"/>
      <c r="L44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2014-03-15T18:27:30Z</dcterms:created>
  <dcterms:modified xsi:type="dcterms:W3CDTF">2014-11-26T06:06:29Z</dcterms:modified>
  <cp:category/>
  <cp:version/>
  <cp:contentType/>
  <cp:contentStatus/>
</cp:coreProperties>
</file>